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rbejde\Roskilde Handelsskole\Filer\"/>
    </mc:Choice>
  </mc:AlternateContent>
  <bookViews>
    <workbookView xWindow="0" yWindow="0" windowWidth="20490" windowHeight="7320"/>
  </bookViews>
  <sheets>
    <sheet name="Break-even" sheetId="1" r:id="rId1"/>
    <sheet name="diagram" sheetId="5" r:id="rId2"/>
    <sheet name="Data til break-even diagram" sheetId="4" r:id="rId3"/>
  </sheets>
  <calcPr calcId="162913"/>
</workbook>
</file>

<file path=xl/calcChain.xml><?xml version="1.0" encoding="utf-8"?>
<calcChain xmlns="http://schemas.openxmlformats.org/spreadsheetml/2006/main">
  <c r="C14" i="1" l="1"/>
  <c r="C5" i="1"/>
  <c r="C32" i="1"/>
  <c r="D10" i="1" s="1"/>
  <c r="C35" i="1"/>
  <c r="D9" i="1" s="1"/>
  <c r="D11" i="1" s="1"/>
  <c r="D13" i="1" s="1"/>
  <c r="D15" i="1" s="1"/>
  <c r="D17" i="1" s="1"/>
  <c r="D19" i="1" s="1"/>
  <c r="C9" i="1"/>
  <c r="C42" i="1" s="1"/>
  <c r="C25" i="1"/>
  <c r="C26" i="1"/>
  <c r="C28" i="1" s="1"/>
  <c r="D22" i="4" s="1"/>
  <c r="C27" i="1"/>
  <c r="C24" i="1"/>
  <c r="A27" i="1"/>
  <c r="A26" i="1"/>
  <c r="A25" i="1"/>
  <c r="A24" i="1"/>
  <c r="C38" i="1"/>
  <c r="D18" i="1"/>
  <c r="D16" i="1"/>
  <c r="D14" i="1"/>
  <c r="D12" i="1"/>
  <c r="C30" i="1"/>
  <c r="C10" i="1"/>
  <c r="C11" i="1" s="1"/>
  <c r="C13" i="1" s="1"/>
  <c r="C15" i="1" s="1"/>
  <c r="C17" i="1" s="1"/>
  <c r="C19" i="1" s="1"/>
  <c r="B22" i="4"/>
  <c r="B3" i="4" s="1"/>
  <c r="A3" i="4"/>
  <c r="A4" i="4" s="1"/>
  <c r="A5" i="4" s="1"/>
  <c r="C22" i="4"/>
  <c r="B5" i="4" l="1"/>
  <c r="A6" i="4"/>
  <c r="E22" i="4"/>
  <c r="D3" i="4"/>
  <c r="C3" i="4"/>
  <c r="B2" i="4"/>
  <c r="B4" i="4"/>
  <c r="C4" i="4" l="1"/>
  <c r="D4" i="4"/>
  <c r="C2" i="4"/>
  <c r="D2" i="4"/>
  <c r="B6" i="4"/>
  <c r="A7" i="4"/>
  <c r="E3" i="4"/>
  <c r="D5" i="4"/>
  <c r="C5" i="4"/>
  <c r="E2" i="4" l="1"/>
  <c r="A8" i="4"/>
  <c r="B7" i="4"/>
  <c r="E5" i="4"/>
  <c r="C6" i="4"/>
  <c r="D6" i="4"/>
  <c r="E4" i="4"/>
  <c r="C7" i="4" l="1"/>
  <c r="E7" i="4" s="1"/>
  <c r="D7" i="4"/>
  <c r="A9" i="4"/>
  <c r="B8" i="4"/>
  <c r="E6" i="4"/>
  <c r="C8" i="4" l="1"/>
  <c r="D8" i="4"/>
  <c r="B9" i="4"/>
  <c r="A10" i="4"/>
  <c r="B10" i="4" l="1"/>
  <c r="A11" i="4"/>
  <c r="D9" i="4"/>
  <c r="C9" i="4"/>
  <c r="E9" i="4" s="1"/>
  <c r="E8" i="4"/>
  <c r="A12" i="4" l="1"/>
  <c r="B11" i="4"/>
  <c r="C10" i="4"/>
  <c r="D10" i="4"/>
  <c r="E10" i="4" l="1"/>
  <c r="C11" i="4"/>
  <c r="D11" i="4"/>
  <c r="A13" i="4"/>
  <c r="B12" i="4"/>
  <c r="B13" i="4" l="1"/>
  <c r="A14" i="4"/>
  <c r="E11" i="4"/>
  <c r="C12" i="4"/>
  <c r="E12" i="4" s="1"/>
  <c r="D12" i="4"/>
  <c r="B14" i="4" l="1"/>
  <c r="A15" i="4"/>
  <c r="D13" i="4"/>
  <c r="C13" i="4"/>
  <c r="E13" i="4" l="1"/>
  <c r="A16" i="4"/>
  <c r="B15" i="4"/>
  <c r="C14" i="4"/>
  <c r="E14" i="4" s="1"/>
  <c r="D14" i="4"/>
  <c r="C15" i="4" l="1"/>
  <c r="D15" i="4"/>
  <c r="A17" i="4"/>
  <c r="B16" i="4"/>
  <c r="C16" i="4" l="1"/>
  <c r="D16" i="4"/>
  <c r="B17" i="4"/>
  <c r="A18" i="4"/>
  <c r="E15" i="4"/>
  <c r="A19" i="4" l="1"/>
  <c r="B18" i="4"/>
  <c r="D17" i="4"/>
  <c r="C17" i="4"/>
  <c r="E17" i="4" s="1"/>
  <c r="E16" i="4"/>
  <c r="C18" i="4" l="1"/>
  <c r="D18" i="4"/>
  <c r="A20" i="4"/>
  <c r="B19" i="4"/>
  <c r="A21" i="4" l="1"/>
  <c r="B20" i="4"/>
  <c r="C19" i="4"/>
  <c r="D19" i="4"/>
  <c r="E18" i="4"/>
  <c r="E19" i="4" l="1"/>
  <c r="C20" i="4"/>
  <c r="D20" i="4"/>
  <c r="A22" i="4"/>
  <c r="B21" i="4"/>
  <c r="E20" i="4" l="1"/>
  <c r="D21" i="4"/>
  <c r="C21" i="4"/>
  <c r="E21" i="4" s="1"/>
</calcChain>
</file>

<file path=xl/comments1.xml><?xml version="1.0" encoding="utf-8"?>
<comments xmlns="http://schemas.openxmlformats.org/spreadsheetml/2006/main">
  <authors>
    <author>Roskilde Handelsskole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indtast i de gule felter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<sst xmlns="http://schemas.openxmlformats.org/spreadsheetml/2006/main" count="42" uniqueCount="41">
  <si>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Salgspris pr. stk</t>
  </si>
  <si>
    <t>Variable omk pr. stk</t>
  </si>
  <si>
    <t>DB pr. stk</t>
  </si>
  <si>
    <t>Omsætnings</t>
  </si>
  <si>
    <t>Antal stk.</t>
  </si>
  <si>
    <t>DB i alt</t>
  </si>
  <si>
    <t>Markedsføringsomk.</t>
  </si>
  <si>
    <t>Markedsføringsbidrag</t>
  </si>
  <si>
    <t>Kapacitetsomkostninger</t>
  </si>
  <si>
    <t>Indtjeningsbidrag</t>
  </si>
  <si>
    <t>Afskrivninger</t>
  </si>
  <si>
    <t>Resultat før renter</t>
  </si>
  <si>
    <t>Overskud før skat</t>
  </si>
  <si>
    <t>Dækningsgrad:</t>
  </si>
  <si>
    <t>Nulpunktsafsætning</t>
  </si>
  <si>
    <t>Nulpunktsomsætning</t>
  </si>
  <si>
    <t>(DB pr. stk/Salgspris)*100</t>
  </si>
  <si>
    <t>Faste omk/ DB pr. stk</t>
  </si>
  <si>
    <t>Break-even</t>
  </si>
  <si>
    <t>Nulpunktsafsætning*salgspris</t>
  </si>
  <si>
    <t>Oplysninger</t>
  </si>
  <si>
    <t>Resultatopgørelse</t>
  </si>
  <si>
    <t>Beregninger:</t>
  </si>
  <si>
    <t>(Faktisk oms- nulpunktoms.)*100/Faktisk oms.</t>
  </si>
  <si>
    <t>(break-even i kr.)</t>
  </si>
  <si>
    <t>Faste omk:</t>
  </si>
  <si>
    <t>Faste omk i alt:</t>
  </si>
  <si>
    <t>(break-even i stk)</t>
  </si>
  <si>
    <t xml:space="preserve"> </t>
  </si>
  <si>
    <t>Sikkerhedsmargin i %</t>
  </si>
  <si>
    <t>Sikkerhedsmargin i kr</t>
  </si>
  <si>
    <t>Omsætning-Nulpunktsomsætning</t>
  </si>
  <si>
    <t>Renteomkostninger</t>
  </si>
  <si>
    <t>Variable omk. I alt</t>
  </si>
  <si>
    <t>Omsætning</t>
  </si>
  <si>
    <t>Total omk</t>
  </si>
  <si>
    <t>Gevinst</t>
  </si>
  <si>
    <t>Afsætning</t>
  </si>
  <si>
    <t>omsætningen kan falde før man når break-even)</t>
  </si>
  <si>
    <t xml:space="preserve">(Sikkerhedsmarginen viser, hvor mange procent  </t>
  </si>
  <si>
    <t>Break-even analyser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</si>
</sst>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2" borderId="0" xfId="1" applyNumberFormat="1" applyFont="1" applyFill="1"/>
    <xf numFmtId="165" fontId="0" fillId="0" borderId="0" xfId="1" applyNumberFormat="1" applyFont="1" applyAlignment="1">
      <alignment horizontal="right"/>
    </xf>
    <xf numFmtId="0" fontId="2" fillId="0" borderId="0" xfId="0" applyFont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0" fillId="0" borderId="1" xfId="0" applyNumberFormat="1" applyBorder="1"/>
    <xf numFmtId="9" fontId="0" fillId="0" borderId="1" xfId="2" applyFont="1" applyBorder="1"/>
    <xf numFmtId="165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64" fontId="5" fillId="0" borderId="0" xfId="1" applyNumberFormat="1" applyFont="1"/>
    <xf numFmtId="165" fontId="8" fillId="0" borderId="1" xfId="1" applyNumberFormat="1" applyFont="1" applyBorder="1"/>
    <xf numFmtId="165" fontId="0" fillId="0" borderId="2" xfId="1" applyNumberFormat="1" applyFont="1" applyBorder="1"/>
    <xf numFmtId="0" fontId="0" fillId="0" borderId="6" xfId="0" applyBorder="1"/>
    <xf numFmtId="165" fontId="0" fillId="0" borderId="7" xfId="0" applyNumberFormat="1" applyBorder="1"/>
    <xf numFmtId="0" fontId="0" fillId="0" borderId="8" xfId="0" applyBorder="1"/>
    <xf numFmtId="165" fontId="0" fillId="0" borderId="9" xfId="1" applyNumberFormat="1" applyFont="1" applyBorder="1"/>
    <xf numFmtId="165" fontId="0" fillId="0" borderId="10" xfId="0" applyNumberForma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Break-evenanalyse</a:t>
            </a:r>
          </a:p>
        </c:rich>
      </c:tx>
      <c:layout>
        <c:manualLayout>
          <c:xMode val="edge"/>
          <c:yMode val="edge"/>
          <c:x val="0.420889348500517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12542372881355932"/>
          <c:w val="0.72905894519131331"/>
          <c:h val="0.798305084745762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til break-even diagram'!$C$1</c:f>
              <c:strCache>
                <c:ptCount val="1"/>
                <c:pt idx="0">
                  <c:v>Omsætning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til break-even diagram'!$B$2:$B$22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6000.0000000000009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15999.999999999998</c:v>
                </c:pt>
                <c:pt idx="9">
                  <c:v>18000</c:v>
                </c:pt>
                <c:pt idx="10">
                  <c:v>19999.999999999996</c:v>
                </c:pt>
                <c:pt idx="11">
                  <c:v>21999.999999999996</c:v>
                </c:pt>
                <c:pt idx="12">
                  <c:v>24000</c:v>
                </c:pt>
                <c:pt idx="13">
                  <c:v>26000</c:v>
                </c:pt>
                <c:pt idx="14">
                  <c:v>28000.000000000004</c:v>
                </c:pt>
                <c:pt idx="15">
                  <c:v>30000.000000000004</c:v>
                </c:pt>
                <c:pt idx="16">
                  <c:v>32000.000000000007</c:v>
                </c:pt>
                <c:pt idx="17">
                  <c:v>34000.000000000007</c:v>
                </c:pt>
                <c:pt idx="18">
                  <c:v>36000.000000000007</c:v>
                </c:pt>
                <c:pt idx="19">
                  <c:v>38000.000000000015</c:v>
                </c:pt>
                <c:pt idx="20">
                  <c:v>40000</c:v>
                </c:pt>
              </c:numCache>
            </c:numRef>
          </c:xVal>
          <c:yVal>
            <c:numRef>
              <c:f>'Data til break-even diagram'!$C$2:$C$22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400000</c:v>
                </c:pt>
                <c:pt idx="2">
                  <c:v>800000</c:v>
                </c:pt>
                <c:pt idx="3">
                  <c:v>1200000.0000000002</c:v>
                </c:pt>
                <c:pt idx="4">
                  <c:v>1600000</c:v>
                </c:pt>
                <c:pt idx="5">
                  <c:v>2000000</c:v>
                </c:pt>
                <c:pt idx="6">
                  <c:v>2400000</c:v>
                </c:pt>
                <c:pt idx="7">
                  <c:v>2800000</c:v>
                </c:pt>
                <c:pt idx="8">
                  <c:v>3199999.9999999995</c:v>
                </c:pt>
                <c:pt idx="9">
                  <c:v>3600000</c:v>
                </c:pt>
                <c:pt idx="10">
                  <c:v>3999999.9999999991</c:v>
                </c:pt>
                <c:pt idx="11">
                  <c:v>4399999.9999999991</c:v>
                </c:pt>
                <c:pt idx="12">
                  <c:v>4800000</c:v>
                </c:pt>
                <c:pt idx="13">
                  <c:v>5200000</c:v>
                </c:pt>
                <c:pt idx="14">
                  <c:v>5600000.0000000009</c:v>
                </c:pt>
                <c:pt idx="15">
                  <c:v>6000000.0000000009</c:v>
                </c:pt>
                <c:pt idx="16">
                  <c:v>6400000.0000000019</c:v>
                </c:pt>
                <c:pt idx="17">
                  <c:v>6800000.0000000019</c:v>
                </c:pt>
                <c:pt idx="18">
                  <c:v>7200000.0000000019</c:v>
                </c:pt>
                <c:pt idx="19">
                  <c:v>7600000.0000000028</c:v>
                </c:pt>
                <c:pt idx="20">
                  <c:v>8000000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77-4C0E-BB60-76419DCC325D}"/>
            </c:ext>
          </c:extLst>
        </c:ser>
        <c:ser>
          <c:idx val="1"/>
          <c:order val="1"/>
          <c:tx>
            <c:strRef>
              <c:f>'Data til break-even diagram'!$D$1</c:f>
              <c:strCache>
                <c:ptCount val="1"/>
                <c:pt idx="0">
                  <c:v>Total omk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til break-even diagram'!$B$2:$B$22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6000.0000000000009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15999.999999999998</c:v>
                </c:pt>
                <c:pt idx="9">
                  <c:v>18000</c:v>
                </c:pt>
                <c:pt idx="10">
                  <c:v>19999.999999999996</c:v>
                </c:pt>
                <c:pt idx="11">
                  <c:v>21999.999999999996</c:v>
                </c:pt>
                <c:pt idx="12">
                  <c:v>24000</c:v>
                </c:pt>
                <c:pt idx="13">
                  <c:v>26000</c:v>
                </c:pt>
                <c:pt idx="14">
                  <c:v>28000.000000000004</c:v>
                </c:pt>
                <c:pt idx="15">
                  <c:v>30000.000000000004</c:v>
                </c:pt>
                <c:pt idx="16">
                  <c:v>32000.000000000007</c:v>
                </c:pt>
                <c:pt idx="17">
                  <c:v>34000.000000000007</c:v>
                </c:pt>
                <c:pt idx="18">
                  <c:v>36000.000000000007</c:v>
                </c:pt>
                <c:pt idx="19">
                  <c:v>38000.000000000015</c:v>
                </c:pt>
                <c:pt idx="20">
                  <c:v>40000</c:v>
                </c:pt>
              </c:numCache>
            </c:numRef>
          </c:xVal>
          <c:yVal>
            <c:numRef>
              <c:f>'Data til break-even diagram'!$D$2:$D$22</c:f>
              <c:numCache>
                <c:formatCode>_(* #,##0_);_(* \(#,##0\);_(* "-"??_);_(@_)</c:formatCode>
                <c:ptCount val="21"/>
                <c:pt idx="0">
                  <c:v>1600000</c:v>
                </c:pt>
                <c:pt idx="1">
                  <c:v>1800000</c:v>
                </c:pt>
                <c:pt idx="2">
                  <c:v>2000000</c:v>
                </c:pt>
                <c:pt idx="3">
                  <c:v>2200000</c:v>
                </c:pt>
                <c:pt idx="4">
                  <c:v>2400000</c:v>
                </c:pt>
                <c:pt idx="5">
                  <c:v>2600000</c:v>
                </c:pt>
                <c:pt idx="6">
                  <c:v>2800000</c:v>
                </c:pt>
                <c:pt idx="7">
                  <c:v>3000000</c:v>
                </c:pt>
                <c:pt idx="8">
                  <c:v>3200000</c:v>
                </c:pt>
                <c:pt idx="9">
                  <c:v>3400000</c:v>
                </c:pt>
                <c:pt idx="10">
                  <c:v>3599999.9999999995</c:v>
                </c:pt>
                <c:pt idx="11">
                  <c:v>3799999.9999999995</c:v>
                </c:pt>
                <c:pt idx="12">
                  <c:v>4000000</c:v>
                </c:pt>
                <c:pt idx="13">
                  <c:v>4200000</c:v>
                </c:pt>
                <c:pt idx="14">
                  <c:v>4400000</c:v>
                </c:pt>
                <c:pt idx="15">
                  <c:v>4600000</c:v>
                </c:pt>
                <c:pt idx="16">
                  <c:v>4800000.0000000009</c:v>
                </c:pt>
                <c:pt idx="17">
                  <c:v>5000000.0000000009</c:v>
                </c:pt>
                <c:pt idx="18">
                  <c:v>5200000.0000000009</c:v>
                </c:pt>
                <c:pt idx="19">
                  <c:v>5400000.0000000019</c:v>
                </c:pt>
                <c:pt idx="20">
                  <c:v>5600000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77-4C0E-BB60-76419DCC325D}"/>
            </c:ext>
          </c:extLst>
        </c:ser>
        <c:ser>
          <c:idx val="2"/>
          <c:order val="2"/>
          <c:tx>
            <c:strRef>
              <c:f>'Data til break-even diagram'!$E$1</c:f>
              <c:strCache>
                <c:ptCount val="1"/>
                <c:pt idx="0">
                  <c:v>Gevinst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'Data til break-even diagram'!$B$2:$B$22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6000.0000000000009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15999.999999999998</c:v>
                </c:pt>
                <c:pt idx="9">
                  <c:v>18000</c:v>
                </c:pt>
                <c:pt idx="10">
                  <c:v>19999.999999999996</c:v>
                </c:pt>
                <c:pt idx="11">
                  <c:v>21999.999999999996</c:v>
                </c:pt>
                <c:pt idx="12">
                  <c:v>24000</c:v>
                </c:pt>
                <c:pt idx="13">
                  <c:v>26000</c:v>
                </c:pt>
                <c:pt idx="14">
                  <c:v>28000.000000000004</c:v>
                </c:pt>
                <c:pt idx="15">
                  <c:v>30000.000000000004</c:v>
                </c:pt>
                <c:pt idx="16">
                  <c:v>32000.000000000007</c:v>
                </c:pt>
                <c:pt idx="17">
                  <c:v>34000.000000000007</c:v>
                </c:pt>
                <c:pt idx="18">
                  <c:v>36000.000000000007</c:v>
                </c:pt>
                <c:pt idx="19">
                  <c:v>38000.000000000015</c:v>
                </c:pt>
                <c:pt idx="20">
                  <c:v>40000</c:v>
                </c:pt>
              </c:numCache>
            </c:numRef>
          </c:xVal>
          <c:yVal>
            <c:numRef>
              <c:f>'Data til break-even diagram'!$E$2:$E$22</c:f>
              <c:numCache>
                <c:formatCode>_(* #,##0_);_(* \(#,##0\);_(* "-"??_);_(@_)</c:formatCode>
                <c:ptCount val="21"/>
                <c:pt idx="0">
                  <c:v>-1600000</c:v>
                </c:pt>
                <c:pt idx="1">
                  <c:v>-1400000</c:v>
                </c:pt>
                <c:pt idx="2">
                  <c:v>-1200000</c:v>
                </c:pt>
                <c:pt idx="3">
                  <c:v>-999999.99999999977</c:v>
                </c:pt>
                <c:pt idx="4">
                  <c:v>-800000</c:v>
                </c:pt>
                <c:pt idx="5">
                  <c:v>-600000</c:v>
                </c:pt>
                <c:pt idx="6">
                  <c:v>-400000</c:v>
                </c:pt>
                <c:pt idx="7">
                  <c:v>-200000</c:v>
                </c:pt>
                <c:pt idx="8">
                  <c:v>0</c:v>
                </c:pt>
                <c:pt idx="9">
                  <c:v>200000</c:v>
                </c:pt>
                <c:pt idx="10">
                  <c:v>399999.99999999953</c:v>
                </c:pt>
                <c:pt idx="11">
                  <c:v>599999.99999999953</c:v>
                </c:pt>
                <c:pt idx="12">
                  <c:v>800000</c:v>
                </c:pt>
                <c:pt idx="13">
                  <c:v>1000000</c:v>
                </c:pt>
                <c:pt idx="14">
                  <c:v>1200000.0000000009</c:v>
                </c:pt>
                <c:pt idx="15">
                  <c:v>1400000.0000000009</c:v>
                </c:pt>
                <c:pt idx="16">
                  <c:v>1600000.0000000009</c:v>
                </c:pt>
                <c:pt idx="17">
                  <c:v>1800000.0000000009</c:v>
                </c:pt>
                <c:pt idx="18">
                  <c:v>2000000.0000000009</c:v>
                </c:pt>
                <c:pt idx="19">
                  <c:v>2200000.0000000009</c:v>
                </c:pt>
                <c:pt idx="20">
                  <c:v>2400000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77-4C0E-BB60-76419DCC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80680"/>
        <c:axId val="1"/>
      </c:scatterChart>
      <c:valAx>
        <c:axId val="38168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Afsætning</a:t>
                </a:r>
              </a:p>
            </c:rich>
          </c:tx>
          <c:layout>
            <c:manualLayout>
              <c:xMode val="edge"/>
              <c:yMode val="edge"/>
              <c:x val="0.45191313340227507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kr.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5067796610169491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81680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31437435367111"/>
          <c:y val="0.47118644067796611"/>
          <c:w val="0.10754912099276112"/>
          <c:h val="0.10847457627118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56134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/>
  </sheetViews>
  <sheetFormatPr defaultRowHeight="12.75" x14ac:dyDescent="0.2"/>
  <cols>
    <col min="1" max="1" width="23.140625" customWidth="1"/>
    <col min="2" max="2" width="40.85546875" bestFit="1" customWidth="1"/>
    <col min="3" max="3" width="19" customWidth="1"/>
    <col min="4" max="4" width="17.7109375" customWidth="1"/>
  </cols>
  <sheetData>
    <row r="1" spans="1:4" ht="25.5" x14ac:dyDescent="0.35">
      <c r="B1" s="7" t="s">
        <v>40</v>
      </c>
    </row>
    <row r="2" spans="1:4" x14ac:dyDescent="0.2">
      <c r="C2" s="3" t="s">
        <v>20</v>
      </c>
      <c r="D2" s="3" t="s">
        <v>18</v>
      </c>
    </row>
    <row r="3" spans="1:4" ht="15" x14ac:dyDescent="0.2">
      <c r="A3" s="14" t="s">
        <v>0</v>
      </c>
      <c r="C3" s="5">
        <v>200</v>
      </c>
    </row>
    <row r="4" spans="1:4" ht="15" x14ac:dyDescent="0.2">
      <c r="A4" s="14" t="s">
        <v>1</v>
      </c>
      <c r="C4" s="5">
        <v>100</v>
      </c>
    </row>
    <row r="5" spans="1:4" ht="15.75" x14ac:dyDescent="0.25">
      <c r="A5" s="15" t="s">
        <v>2</v>
      </c>
      <c r="C5" s="16">
        <f>C3-C4</f>
        <v>100</v>
      </c>
    </row>
    <row r="6" spans="1:4" ht="15" x14ac:dyDescent="0.2">
      <c r="A6" s="14"/>
      <c r="C6" s="1"/>
    </row>
    <row r="7" spans="1:4" ht="15" x14ac:dyDescent="0.2">
      <c r="A7" s="14" t="s">
        <v>4</v>
      </c>
      <c r="C7" s="2">
        <v>20000</v>
      </c>
    </row>
    <row r="8" spans="1:4" ht="15" x14ac:dyDescent="0.2">
      <c r="A8" s="14"/>
      <c r="C8" s="4" t="s">
        <v>21</v>
      </c>
      <c r="D8" s="4" t="s">
        <v>21</v>
      </c>
    </row>
    <row r="9" spans="1:4" ht="15" x14ac:dyDescent="0.2">
      <c r="A9" s="14" t="s">
        <v>3</v>
      </c>
      <c r="C9" s="1">
        <f>C7*C3</f>
        <v>4000000</v>
      </c>
      <c r="D9" s="10">
        <f>C35</f>
        <v>3200000</v>
      </c>
    </row>
    <row r="10" spans="1:4" ht="15" x14ac:dyDescent="0.2">
      <c r="A10" s="14" t="s">
        <v>33</v>
      </c>
      <c r="C10" s="1">
        <f>C4*C7</f>
        <v>2000000</v>
      </c>
      <c r="D10" s="6">
        <f>C32*C4</f>
        <v>1600000</v>
      </c>
    </row>
    <row r="11" spans="1:4" ht="15" x14ac:dyDescent="0.2">
      <c r="A11" s="14" t="s">
        <v>5</v>
      </c>
      <c r="C11" s="1">
        <f>C9-C10</f>
        <v>2000000</v>
      </c>
      <c r="D11" s="6">
        <f>D9-D10</f>
        <v>1600000</v>
      </c>
    </row>
    <row r="12" spans="1:4" ht="15" x14ac:dyDescent="0.2">
      <c r="A12" s="14" t="s">
        <v>6</v>
      </c>
      <c r="C12" s="2">
        <v>400000</v>
      </c>
      <c r="D12" s="6">
        <f>C12</f>
        <v>400000</v>
      </c>
    </row>
    <row r="13" spans="1:4" ht="15" x14ac:dyDescent="0.2">
      <c r="A13" s="14" t="s">
        <v>7</v>
      </c>
      <c r="C13" s="1">
        <f>C11-C12</f>
        <v>1600000</v>
      </c>
      <c r="D13" s="6">
        <f>D11-D12</f>
        <v>1200000</v>
      </c>
    </row>
    <row r="14" spans="1:4" ht="15" x14ac:dyDescent="0.2">
      <c r="A14" s="14" t="s">
        <v>8</v>
      </c>
      <c r="C14" s="2">
        <f>300000+300000+200000</f>
        <v>800000</v>
      </c>
      <c r="D14" s="6">
        <f>C14</f>
        <v>800000</v>
      </c>
    </row>
    <row r="15" spans="1:4" ht="15" x14ac:dyDescent="0.2">
      <c r="A15" s="14" t="s">
        <v>9</v>
      </c>
      <c r="C15" s="1">
        <f>C13-C14</f>
        <v>800000</v>
      </c>
      <c r="D15" s="6">
        <f>D13-D14</f>
        <v>400000</v>
      </c>
    </row>
    <row r="16" spans="1:4" ht="15" x14ac:dyDescent="0.2">
      <c r="A16" s="14" t="s">
        <v>10</v>
      </c>
      <c r="C16" s="2">
        <v>0</v>
      </c>
      <c r="D16" s="6">
        <f>C16</f>
        <v>0</v>
      </c>
    </row>
    <row r="17" spans="1:4" ht="15" x14ac:dyDescent="0.2">
      <c r="A17" s="14" t="s">
        <v>11</v>
      </c>
      <c r="C17" s="1">
        <f>C15-C16</f>
        <v>800000</v>
      </c>
      <c r="D17" s="6">
        <f>D15-D16</f>
        <v>400000</v>
      </c>
    </row>
    <row r="18" spans="1:4" ht="15" x14ac:dyDescent="0.2">
      <c r="A18" s="14" t="s">
        <v>32</v>
      </c>
      <c r="C18" s="2">
        <v>400000</v>
      </c>
      <c r="D18" s="6">
        <f>C18</f>
        <v>400000</v>
      </c>
    </row>
    <row r="19" spans="1:4" ht="15.75" thickBot="1" x14ac:dyDescent="0.25">
      <c r="A19" s="14" t="s">
        <v>12</v>
      </c>
      <c r="C19" s="8">
        <f>C17-C18</f>
        <v>400000</v>
      </c>
      <c r="D19" s="9">
        <f>D17-D18</f>
        <v>0</v>
      </c>
    </row>
    <row r="20" spans="1:4" ht="15.75" thickTop="1" x14ac:dyDescent="0.2">
      <c r="A20" s="14"/>
      <c r="C20" s="1"/>
    </row>
    <row r="21" spans="1:4" ht="15" x14ac:dyDescent="0.2">
      <c r="A21" s="14"/>
      <c r="C21" s="1"/>
    </row>
    <row r="22" spans="1:4" ht="15" x14ac:dyDescent="0.2">
      <c r="A22" s="14" t="s">
        <v>22</v>
      </c>
      <c r="C22" s="1"/>
    </row>
    <row r="23" spans="1:4" ht="15" x14ac:dyDescent="0.2">
      <c r="A23" s="14" t="s">
        <v>25</v>
      </c>
      <c r="C23" s="1"/>
    </row>
    <row r="24" spans="1:4" ht="15" x14ac:dyDescent="0.2">
      <c r="A24" s="14" t="str">
        <f>A12</f>
        <v>Markedsføringsomk.</v>
      </c>
      <c r="C24" s="1">
        <f>C12</f>
        <v>400000</v>
      </c>
    </row>
    <row r="25" spans="1:4" ht="15" x14ac:dyDescent="0.2">
      <c r="A25" s="14" t="str">
        <f>A14</f>
        <v>Kapacitetsomkostninger</v>
      </c>
      <c r="C25" s="1">
        <f>C14</f>
        <v>800000</v>
      </c>
    </row>
    <row r="26" spans="1:4" ht="15" x14ac:dyDescent="0.2">
      <c r="A26" s="14" t="str">
        <f>A16</f>
        <v>Afskrivninger</v>
      </c>
      <c r="C26" s="1">
        <f>C16</f>
        <v>0</v>
      </c>
    </row>
    <row r="27" spans="1:4" ht="15" x14ac:dyDescent="0.2">
      <c r="A27" s="14" t="str">
        <f>A18</f>
        <v>Renteomkostninger</v>
      </c>
      <c r="C27" s="1">
        <f>C18</f>
        <v>400000</v>
      </c>
    </row>
    <row r="28" spans="1:4" ht="15.75" thickBot="1" x14ac:dyDescent="0.25">
      <c r="A28" s="14" t="s">
        <v>26</v>
      </c>
      <c r="C28" s="17">
        <f>SUM(C24:C27)</f>
        <v>1600000</v>
      </c>
    </row>
    <row r="29" spans="1:4" ht="15.75" thickTop="1" x14ac:dyDescent="0.2">
      <c r="A29" s="14"/>
      <c r="C29" s="1"/>
    </row>
    <row r="30" spans="1:4" ht="15.75" thickBot="1" x14ac:dyDescent="0.25">
      <c r="A30" s="14" t="s">
        <v>13</v>
      </c>
      <c r="B30" t="s">
        <v>16</v>
      </c>
      <c r="C30" s="12">
        <f>C5/C3</f>
        <v>0.5</v>
      </c>
    </row>
    <row r="31" spans="1:4" ht="15.75" thickTop="1" x14ac:dyDescent="0.2">
      <c r="A31" s="14" t="s">
        <v>28</v>
      </c>
      <c r="C31" s="1"/>
    </row>
    <row r="32" spans="1:4" ht="15.75" thickBot="1" x14ac:dyDescent="0.25">
      <c r="A32" s="14" t="s">
        <v>14</v>
      </c>
      <c r="B32" t="s">
        <v>17</v>
      </c>
      <c r="C32" s="13">
        <f>(C12+C14+C16+C18)/C5</f>
        <v>16000</v>
      </c>
    </row>
    <row r="33" spans="1:3" ht="15.75" thickTop="1" x14ac:dyDescent="0.2">
      <c r="A33" s="14" t="s">
        <v>27</v>
      </c>
      <c r="C33" s="1"/>
    </row>
    <row r="34" spans="1:3" ht="15" x14ac:dyDescent="0.2">
      <c r="A34" s="14"/>
      <c r="C34" s="1"/>
    </row>
    <row r="35" spans="1:3" ht="15.75" thickBot="1" x14ac:dyDescent="0.25">
      <c r="A35" s="14" t="s">
        <v>15</v>
      </c>
      <c r="B35" t="s">
        <v>19</v>
      </c>
      <c r="C35" s="13">
        <f>C32*C3</f>
        <v>3200000</v>
      </c>
    </row>
    <row r="36" spans="1:3" ht="15.75" thickTop="1" x14ac:dyDescent="0.2">
      <c r="A36" s="14" t="s">
        <v>24</v>
      </c>
      <c r="C36" s="1"/>
    </row>
    <row r="37" spans="1:3" ht="15" x14ac:dyDescent="0.2">
      <c r="A37" s="14"/>
    </row>
    <row r="38" spans="1:3" ht="15.75" thickBot="1" x14ac:dyDescent="0.25">
      <c r="A38" s="14" t="s">
        <v>29</v>
      </c>
      <c r="B38" t="s">
        <v>23</v>
      </c>
      <c r="C38" s="12">
        <f>(C9-C35)/C9</f>
        <v>0.2</v>
      </c>
    </row>
    <row r="39" spans="1:3" ht="15.75" thickTop="1" x14ac:dyDescent="0.2">
      <c r="A39" s="14"/>
      <c r="B39" t="s">
        <v>39</v>
      </c>
    </row>
    <row r="40" spans="1:3" ht="15" x14ac:dyDescent="0.2">
      <c r="A40" s="14"/>
      <c r="B40" t="s">
        <v>38</v>
      </c>
    </row>
    <row r="41" spans="1:3" ht="15" x14ac:dyDescent="0.2">
      <c r="A41" s="14"/>
    </row>
    <row r="42" spans="1:3" ht="15.75" thickBot="1" x14ac:dyDescent="0.25">
      <c r="A42" s="14" t="s">
        <v>30</v>
      </c>
      <c r="B42" t="s">
        <v>31</v>
      </c>
      <c r="C42" s="11">
        <f>C9-C35</f>
        <v>800000</v>
      </c>
    </row>
    <row r="43" spans="1:3" ht="13.5" thickTop="1" x14ac:dyDescent="0.2"/>
  </sheetData>
  <phoneticPr fontId="0" type="noConversion"/>
  <pageMargins left="0.19685039370078741" right="0.19685039370078741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C11" sqref="C11"/>
    </sheetView>
  </sheetViews>
  <sheetFormatPr defaultRowHeight="12.75" x14ac:dyDescent="0.2"/>
  <cols>
    <col min="2" max="2" width="13.42578125" bestFit="1" customWidth="1"/>
    <col min="3" max="3" width="12" customWidth="1"/>
    <col min="4" max="4" width="13" customWidth="1"/>
    <col min="5" max="5" width="14" customWidth="1"/>
  </cols>
  <sheetData>
    <row r="1" spans="1:5" ht="15.75" x14ac:dyDescent="0.25">
      <c r="A1" s="24"/>
      <c r="B1" s="25" t="s">
        <v>37</v>
      </c>
      <c r="C1" s="25" t="s">
        <v>34</v>
      </c>
      <c r="D1" s="25" t="s">
        <v>35</v>
      </c>
      <c r="E1" s="26" t="s">
        <v>36</v>
      </c>
    </row>
    <row r="2" spans="1:5" x14ac:dyDescent="0.2">
      <c r="A2" s="19">
        <v>0</v>
      </c>
      <c r="B2" s="18">
        <f t="shared" ref="B2:B20" si="0">$B$22*A2</f>
        <v>0</v>
      </c>
      <c r="C2" s="18">
        <f>B2*'Break-even'!$C$3</f>
        <v>0</v>
      </c>
      <c r="D2" s="18">
        <f>(B2*'Break-even'!$C$4)+'Break-even'!$C$28</f>
        <v>1600000</v>
      </c>
      <c r="E2" s="20">
        <f>C2-D2</f>
        <v>-1600000</v>
      </c>
    </row>
    <row r="3" spans="1:5" x14ac:dyDescent="0.2">
      <c r="A3" s="19">
        <f>A2+0.05</f>
        <v>0.05</v>
      </c>
      <c r="B3" s="18">
        <f t="shared" si="0"/>
        <v>2000</v>
      </c>
      <c r="C3" s="18">
        <f>B3*'Break-even'!$C$3</f>
        <v>400000</v>
      </c>
      <c r="D3" s="18">
        <f>(B3*'Break-even'!$C$4)+'Break-even'!$C$28</f>
        <v>1800000</v>
      </c>
      <c r="E3" s="20">
        <f t="shared" ref="E3:E22" si="1">C3-D3</f>
        <v>-1400000</v>
      </c>
    </row>
    <row r="4" spans="1:5" x14ac:dyDescent="0.2">
      <c r="A4" s="19">
        <f>A3+0.05</f>
        <v>0.1</v>
      </c>
      <c r="B4" s="18">
        <f t="shared" si="0"/>
        <v>4000</v>
      </c>
      <c r="C4" s="18">
        <f>B4*'Break-even'!$C$3</f>
        <v>800000</v>
      </c>
      <c r="D4" s="18">
        <f>(B4*'Break-even'!$C$4)+'Break-even'!$C$28</f>
        <v>2000000</v>
      </c>
      <c r="E4" s="20">
        <f t="shared" si="1"/>
        <v>-1200000</v>
      </c>
    </row>
    <row r="5" spans="1:5" x14ac:dyDescent="0.2">
      <c r="A5" s="19">
        <f t="shared" ref="A5:A19" si="2">A4+0.05</f>
        <v>0.15000000000000002</v>
      </c>
      <c r="B5" s="18">
        <f t="shared" si="0"/>
        <v>6000.0000000000009</v>
      </c>
      <c r="C5" s="18">
        <f>B5*'Break-even'!$C$3</f>
        <v>1200000.0000000002</v>
      </c>
      <c r="D5" s="18">
        <f>(B5*'Break-even'!$C$4)+'Break-even'!$C$28</f>
        <v>2200000</v>
      </c>
      <c r="E5" s="20">
        <f t="shared" si="1"/>
        <v>-999999.99999999977</v>
      </c>
    </row>
    <row r="6" spans="1:5" x14ac:dyDescent="0.2">
      <c r="A6" s="19">
        <f t="shared" si="2"/>
        <v>0.2</v>
      </c>
      <c r="B6" s="18">
        <f t="shared" si="0"/>
        <v>8000</v>
      </c>
      <c r="C6" s="18">
        <f>B6*'Break-even'!$C$3</f>
        <v>1600000</v>
      </c>
      <c r="D6" s="18">
        <f>(B6*'Break-even'!$C$4)+'Break-even'!$C$28</f>
        <v>2400000</v>
      </c>
      <c r="E6" s="20">
        <f t="shared" si="1"/>
        <v>-800000</v>
      </c>
    </row>
    <row r="7" spans="1:5" x14ac:dyDescent="0.2">
      <c r="A7" s="19">
        <f t="shared" si="2"/>
        <v>0.25</v>
      </c>
      <c r="B7" s="18">
        <f t="shared" si="0"/>
        <v>10000</v>
      </c>
      <c r="C7" s="18">
        <f>B7*'Break-even'!$C$3</f>
        <v>2000000</v>
      </c>
      <c r="D7" s="18">
        <f>(B7*'Break-even'!$C$4)+'Break-even'!$C$28</f>
        <v>2600000</v>
      </c>
      <c r="E7" s="20">
        <f t="shared" si="1"/>
        <v>-600000</v>
      </c>
    </row>
    <row r="8" spans="1:5" x14ac:dyDescent="0.2">
      <c r="A8" s="19">
        <f t="shared" si="2"/>
        <v>0.3</v>
      </c>
      <c r="B8" s="18">
        <f t="shared" si="0"/>
        <v>12000</v>
      </c>
      <c r="C8" s="18">
        <f>B8*'Break-even'!$C$3</f>
        <v>2400000</v>
      </c>
      <c r="D8" s="18">
        <f>(B8*'Break-even'!$C$4)+'Break-even'!$C$28</f>
        <v>2800000</v>
      </c>
      <c r="E8" s="20">
        <f t="shared" si="1"/>
        <v>-400000</v>
      </c>
    </row>
    <row r="9" spans="1:5" x14ac:dyDescent="0.2">
      <c r="A9" s="19">
        <f t="shared" si="2"/>
        <v>0.35</v>
      </c>
      <c r="B9" s="18">
        <f t="shared" si="0"/>
        <v>14000</v>
      </c>
      <c r="C9" s="18">
        <f>B9*'Break-even'!$C$3</f>
        <v>2800000</v>
      </c>
      <c r="D9" s="18">
        <f>(B9*'Break-even'!$C$4)+'Break-even'!$C$28</f>
        <v>3000000</v>
      </c>
      <c r="E9" s="20">
        <f t="shared" si="1"/>
        <v>-200000</v>
      </c>
    </row>
    <row r="10" spans="1:5" x14ac:dyDescent="0.2">
      <c r="A10" s="19">
        <f t="shared" si="2"/>
        <v>0.39999999999999997</v>
      </c>
      <c r="B10" s="18">
        <f t="shared" si="0"/>
        <v>15999.999999999998</v>
      </c>
      <c r="C10" s="18">
        <f>B10*'Break-even'!$C$3</f>
        <v>3199999.9999999995</v>
      </c>
      <c r="D10" s="18">
        <f>(B10*'Break-even'!$C$4)+'Break-even'!$C$28</f>
        <v>3200000</v>
      </c>
      <c r="E10" s="20">
        <f t="shared" si="1"/>
        <v>0</v>
      </c>
    </row>
    <row r="11" spans="1:5" x14ac:dyDescent="0.2">
      <c r="A11" s="19">
        <f t="shared" si="2"/>
        <v>0.44999999999999996</v>
      </c>
      <c r="B11" s="18">
        <f t="shared" si="0"/>
        <v>18000</v>
      </c>
      <c r="C11" s="18">
        <f>B11*'Break-even'!$C$3</f>
        <v>3600000</v>
      </c>
      <c r="D11" s="18">
        <f>(B11*'Break-even'!$C$4)+'Break-even'!$C$28</f>
        <v>3400000</v>
      </c>
      <c r="E11" s="20">
        <f t="shared" si="1"/>
        <v>200000</v>
      </c>
    </row>
    <row r="12" spans="1:5" x14ac:dyDescent="0.2">
      <c r="A12" s="19">
        <f t="shared" si="2"/>
        <v>0.49999999999999994</v>
      </c>
      <c r="B12" s="18">
        <f t="shared" si="0"/>
        <v>19999.999999999996</v>
      </c>
      <c r="C12" s="18">
        <f>B12*'Break-even'!$C$3</f>
        <v>3999999.9999999991</v>
      </c>
      <c r="D12" s="18">
        <f>(B12*'Break-even'!$C$4)+'Break-even'!$C$28</f>
        <v>3599999.9999999995</v>
      </c>
      <c r="E12" s="20">
        <f t="shared" si="1"/>
        <v>399999.99999999953</v>
      </c>
    </row>
    <row r="13" spans="1:5" x14ac:dyDescent="0.2">
      <c r="A13" s="19">
        <f t="shared" si="2"/>
        <v>0.54999999999999993</v>
      </c>
      <c r="B13" s="18">
        <f t="shared" si="0"/>
        <v>21999.999999999996</v>
      </c>
      <c r="C13" s="18">
        <f>B13*'Break-even'!$C$3</f>
        <v>4399999.9999999991</v>
      </c>
      <c r="D13" s="18">
        <f>(B13*'Break-even'!$C$4)+'Break-even'!$C$28</f>
        <v>3799999.9999999995</v>
      </c>
      <c r="E13" s="20">
        <f t="shared" si="1"/>
        <v>599999.99999999953</v>
      </c>
    </row>
    <row r="14" spans="1:5" x14ac:dyDescent="0.2">
      <c r="A14" s="19">
        <f t="shared" si="2"/>
        <v>0.6</v>
      </c>
      <c r="B14" s="18">
        <f t="shared" si="0"/>
        <v>24000</v>
      </c>
      <c r="C14" s="18">
        <f>B14*'Break-even'!$C$3</f>
        <v>4800000</v>
      </c>
      <c r="D14" s="18">
        <f>(B14*'Break-even'!$C$4)+'Break-even'!$C$28</f>
        <v>4000000</v>
      </c>
      <c r="E14" s="20">
        <f t="shared" si="1"/>
        <v>800000</v>
      </c>
    </row>
    <row r="15" spans="1:5" x14ac:dyDescent="0.2">
      <c r="A15" s="19">
        <f t="shared" si="2"/>
        <v>0.65</v>
      </c>
      <c r="B15" s="18">
        <f t="shared" si="0"/>
        <v>26000</v>
      </c>
      <c r="C15" s="18">
        <f>B15*'Break-even'!$C$3</f>
        <v>5200000</v>
      </c>
      <c r="D15" s="18">
        <f>(B15*'Break-even'!$C$4)+'Break-even'!$C$28</f>
        <v>4200000</v>
      </c>
      <c r="E15" s="20">
        <f t="shared" si="1"/>
        <v>1000000</v>
      </c>
    </row>
    <row r="16" spans="1:5" x14ac:dyDescent="0.2">
      <c r="A16" s="19">
        <f t="shared" si="2"/>
        <v>0.70000000000000007</v>
      </c>
      <c r="B16" s="18">
        <f t="shared" si="0"/>
        <v>28000.000000000004</v>
      </c>
      <c r="C16" s="18">
        <f>B16*'Break-even'!$C$3</f>
        <v>5600000.0000000009</v>
      </c>
      <c r="D16" s="18">
        <f>(B16*'Break-even'!$C$4)+'Break-even'!$C$28</f>
        <v>4400000</v>
      </c>
      <c r="E16" s="20">
        <f t="shared" si="1"/>
        <v>1200000.0000000009</v>
      </c>
    </row>
    <row r="17" spans="1:5" x14ac:dyDescent="0.2">
      <c r="A17" s="19">
        <f t="shared" si="2"/>
        <v>0.75000000000000011</v>
      </c>
      <c r="B17" s="18">
        <f t="shared" si="0"/>
        <v>30000.000000000004</v>
      </c>
      <c r="C17" s="18">
        <f>B17*'Break-even'!$C$3</f>
        <v>6000000.0000000009</v>
      </c>
      <c r="D17" s="18">
        <f>(B17*'Break-even'!$C$4)+'Break-even'!$C$28</f>
        <v>4600000</v>
      </c>
      <c r="E17" s="20">
        <f t="shared" si="1"/>
        <v>1400000.0000000009</v>
      </c>
    </row>
    <row r="18" spans="1:5" x14ac:dyDescent="0.2">
      <c r="A18" s="19">
        <f t="shared" si="2"/>
        <v>0.80000000000000016</v>
      </c>
      <c r="B18" s="18">
        <f t="shared" si="0"/>
        <v>32000.000000000007</v>
      </c>
      <c r="C18" s="18">
        <f>B18*'Break-even'!$C$3</f>
        <v>6400000.0000000019</v>
      </c>
      <c r="D18" s="18">
        <f>(B18*'Break-even'!$C$4)+'Break-even'!$C$28</f>
        <v>4800000.0000000009</v>
      </c>
      <c r="E18" s="20">
        <f t="shared" si="1"/>
        <v>1600000.0000000009</v>
      </c>
    </row>
    <row r="19" spans="1:5" x14ac:dyDescent="0.2">
      <c r="A19" s="19">
        <f t="shared" si="2"/>
        <v>0.8500000000000002</v>
      </c>
      <c r="B19" s="18">
        <f t="shared" si="0"/>
        <v>34000.000000000007</v>
      </c>
      <c r="C19" s="18">
        <f>B19*'Break-even'!$C$3</f>
        <v>6800000.0000000019</v>
      </c>
      <c r="D19" s="18">
        <f>(B19*'Break-even'!$C$4)+'Break-even'!$C$28</f>
        <v>5000000.0000000009</v>
      </c>
      <c r="E19" s="20">
        <f t="shared" si="1"/>
        <v>1800000.0000000009</v>
      </c>
    </row>
    <row r="20" spans="1:5" x14ac:dyDescent="0.2">
      <c r="A20" s="19">
        <f>A19+0.05</f>
        <v>0.90000000000000024</v>
      </c>
      <c r="B20" s="18">
        <f t="shared" si="0"/>
        <v>36000.000000000007</v>
      </c>
      <c r="C20" s="18">
        <f>B20*'Break-even'!$C$3</f>
        <v>7200000.0000000019</v>
      </c>
      <c r="D20" s="18">
        <f>(B20*'Break-even'!$C$4)+'Break-even'!$C$28</f>
        <v>5200000.0000000009</v>
      </c>
      <c r="E20" s="20">
        <f t="shared" si="1"/>
        <v>2000000.0000000009</v>
      </c>
    </row>
    <row r="21" spans="1:5" x14ac:dyDescent="0.2">
      <c r="A21" s="19">
        <f>A20+0.05</f>
        <v>0.95000000000000029</v>
      </c>
      <c r="B21" s="18">
        <f>$B$22*A21</f>
        <v>38000.000000000015</v>
      </c>
      <c r="C21" s="18">
        <f>B21*'Break-even'!$C$3</f>
        <v>7600000.0000000028</v>
      </c>
      <c r="D21" s="18">
        <f>(B21*'Break-even'!$C$4)+'Break-even'!$C$28</f>
        <v>5400000.0000000019</v>
      </c>
      <c r="E21" s="20">
        <f t="shared" si="1"/>
        <v>2200000.0000000009</v>
      </c>
    </row>
    <row r="22" spans="1:5" ht="13.5" thickBot="1" x14ac:dyDescent="0.25">
      <c r="A22" s="21">
        <f>A21+0.05</f>
        <v>1.0000000000000002</v>
      </c>
      <c r="B22" s="22">
        <f>'Break-even'!C7*2</f>
        <v>40000</v>
      </c>
      <c r="C22" s="22">
        <f>B22*'Break-even'!$C$3</f>
        <v>8000000</v>
      </c>
      <c r="D22" s="22">
        <f>(B22*'Break-even'!$C$4)+'Break-even'!$C$28</f>
        <v>5600000</v>
      </c>
      <c r="E22" s="23">
        <f t="shared" si="1"/>
        <v>2400000</v>
      </c>
    </row>
  </sheetData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Break-even</vt:lpstr>
      <vt:lpstr>Data til break-even diagram</vt:lpstr>
      <vt:lpstr>diagram</vt:lpstr>
    </vt:vector>
  </TitlesOfParts>
  <Company>Roskilde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Roskilde Handelsskole</dc:creator>
  <cp:lastModifiedBy>Jesper Brygger</cp:lastModifiedBy>
  <cp:lastPrinted>2018-10-30T12:38:11Z</cp:lastPrinted>
  <dcterms:created xsi:type="dcterms:W3CDTF">2002-09-23T06:58:50Z</dcterms:created>
  <dcterms:modified xsi:type="dcterms:W3CDTF">2018-10-30T12:38:46Z</dcterms:modified>
</cp:coreProperties>
</file>