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Arbejde\Roskilde Handelsskole\Filer\"/>
    </mc:Choice>
  </mc:AlternateContent>
  <bookViews>
    <workbookView xWindow="0" yWindow="0" windowWidth="20490" windowHeight="7320" tabRatio="894"/>
  </bookViews>
  <sheets>
    <sheet name="Effektiv rente annuitetslån" sheetId="10" r:id="rId1"/>
    <sheet name="note annuitetslån" sheetId="13" r:id="rId2"/>
    <sheet name="Effektiv rente serielån" sheetId="11" r:id="rId3"/>
    <sheet name="note serielån" sheetId="14" r:id="rId4"/>
    <sheet name="Effektiv rente stående lån" sheetId="12" r:id="rId5"/>
    <sheet name="note stående lån" sheetId="17" r:id="rId6"/>
    <sheet name="Sammenligning" sheetId="20" r:id="rId7"/>
    <sheet name="Effektiv rente kassekredit" sheetId="18" r:id="rId8"/>
    <sheet name="Betalingsbetingelser" sheetId="19" r:id="rId9"/>
  </sheets>
  <calcPr calcId="162913"/>
</workbook>
</file>

<file path=xl/calcChain.xml><?xml version="1.0" encoding="utf-8"?>
<calcChain xmlns="http://schemas.openxmlformats.org/spreadsheetml/2006/main">
  <c r="D6" i="20" l="1"/>
  <c r="B6" i="20"/>
  <c r="C6" i="20"/>
  <c r="E4" i="20"/>
  <c r="B10" i="18"/>
  <c r="G10" i="18"/>
  <c r="A4" i="19"/>
  <c r="E4" i="19"/>
  <c r="B6" i="19"/>
  <c r="A13" i="19"/>
  <c r="E17" i="19" s="1"/>
  <c r="A14" i="19"/>
  <c r="H17" i="19" s="1"/>
  <c r="B17" i="19"/>
  <c r="C17" i="19"/>
  <c r="E20" i="19"/>
  <c r="H20" i="19"/>
  <c r="C10" i="18"/>
  <c r="C17" i="18"/>
  <c r="E11" i="18"/>
  <c r="B15" i="18"/>
  <c r="E10" i="18"/>
  <c r="A10" i="18"/>
  <c r="B7" i="18"/>
  <c r="B11" i="18" s="1"/>
  <c r="A23" i="17"/>
  <c r="D10" i="12"/>
  <c r="D15" i="12" s="1"/>
  <c r="D11" i="12"/>
  <c r="D12" i="12" s="1"/>
  <c r="D6" i="12"/>
  <c r="D4" i="20"/>
  <c r="D3" i="12"/>
  <c r="D19" i="17"/>
  <c r="D21" i="17" s="1"/>
  <c r="D22" i="17"/>
  <c r="A22" i="14"/>
  <c r="D10" i="11"/>
  <c r="D11" i="11"/>
  <c r="B21" i="11"/>
  <c r="D3" i="11"/>
  <c r="D12" i="11"/>
  <c r="A22" i="11"/>
  <c r="A23" i="11" s="1"/>
  <c r="A24" i="11"/>
  <c r="D6" i="11"/>
  <c r="E20" i="14"/>
  <c r="E21" i="14" s="1"/>
  <c r="A29" i="13"/>
  <c r="D10" i="10"/>
  <c r="D11" i="10" s="1"/>
  <c r="D24" i="10" s="1"/>
  <c r="D9" i="10"/>
  <c r="D5" i="10"/>
  <c r="B4" i="20"/>
  <c r="D25" i="13"/>
  <c r="D27" i="13"/>
  <c r="D28" i="13" s="1"/>
  <c r="A19" i="17"/>
  <c r="C21" i="17"/>
  <c r="C19" i="17"/>
  <c r="A8" i="14"/>
  <c r="A18" i="14"/>
  <c r="D18" i="14"/>
  <c r="D20" i="14"/>
  <c r="E18" i="14"/>
  <c r="A25" i="13"/>
  <c r="C27" i="13"/>
  <c r="C25" i="13"/>
  <c r="E15" i="12"/>
  <c r="E15" i="11"/>
  <c r="E16" i="10"/>
  <c r="A10" i="14"/>
  <c r="A2" i="14"/>
  <c r="A6" i="13"/>
  <c r="G11" i="13"/>
  <c r="G8" i="17"/>
  <c r="G5" i="17"/>
  <c r="D5" i="17"/>
  <c r="A11" i="14"/>
  <c r="E7" i="14"/>
  <c r="E4" i="14"/>
  <c r="A5" i="14"/>
  <c r="D7" i="13"/>
  <c r="D6" i="13"/>
  <c r="E6" i="13"/>
  <c r="A18" i="12"/>
  <c r="B19" i="17"/>
  <c r="B21" i="17"/>
  <c r="A20" i="17"/>
  <c r="A18" i="17"/>
  <c r="C20" i="14"/>
  <c r="C18" i="14"/>
  <c r="A19" i="14"/>
  <c r="A17" i="14"/>
  <c r="A18" i="11"/>
  <c r="A19" i="10"/>
  <c r="B25" i="13"/>
  <c r="B27" i="13"/>
  <c r="E22" i="13"/>
  <c r="A26" i="13"/>
  <c r="A24" i="13"/>
  <c r="N11" i="17"/>
  <c r="I11" i="17"/>
  <c r="E11" i="17"/>
  <c r="M11" i="17" s="1"/>
  <c r="J11" i="17"/>
  <c r="L11" i="17"/>
  <c r="A11" i="17"/>
  <c r="D11" i="17"/>
  <c r="F11" i="17"/>
  <c r="D12" i="17"/>
  <c r="A16" i="17"/>
  <c r="B16" i="17"/>
  <c r="B17" i="13"/>
  <c r="B20" i="13"/>
  <c r="B22" i="13" s="1"/>
  <c r="D15" i="13"/>
  <c r="D18" i="13" s="1"/>
  <c r="A20" i="13" s="1"/>
  <c r="A22" i="13" s="1"/>
  <c r="E14" i="13"/>
  <c r="E17" i="13" s="1"/>
  <c r="D14" i="13"/>
  <c r="D17" i="13" s="1"/>
  <c r="A14" i="13"/>
  <c r="F14" i="13"/>
  <c r="A22" i="10"/>
  <c r="A23" i="10"/>
  <c r="A24" i="10" s="1"/>
  <c r="D23" i="10"/>
  <c r="B21" i="10"/>
  <c r="E21" i="10" s="1"/>
  <c r="E20" i="12"/>
  <c r="D20" i="12" s="1"/>
  <c r="C20" i="12" s="1"/>
  <c r="D5" i="20" s="1"/>
  <c r="F20" i="12"/>
  <c r="B20" i="12"/>
  <c r="B21" i="12" s="1"/>
  <c r="A21" i="12"/>
  <c r="A22" i="12" s="1"/>
  <c r="F21" i="12"/>
  <c r="G20" i="12"/>
  <c r="C4" i="20"/>
  <c r="D20" i="11"/>
  <c r="C20" i="11" s="1"/>
  <c r="F24" i="11"/>
  <c r="A25" i="11"/>
  <c r="F25" i="11" s="1"/>
  <c r="A22" i="17"/>
  <c r="A24" i="17"/>
  <c r="D3" i="20"/>
  <c r="F22" i="11"/>
  <c r="F23" i="11"/>
  <c r="C14" i="19"/>
  <c r="G13" i="19" s="1"/>
  <c r="G23" i="19" s="1"/>
  <c r="C20" i="19"/>
  <c r="A26" i="11"/>
  <c r="B22" i="12" l="1"/>
  <c r="A27" i="11"/>
  <c r="F22" i="12"/>
  <c r="A23" i="12"/>
  <c r="E21" i="12"/>
  <c r="G21" i="12"/>
  <c r="F26" i="11"/>
  <c r="D21" i="10"/>
  <c r="G14" i="13"/>
  <c r="A17" i="13" s="1"/>
  <c r="D14" i="10"/>
  <c r="D9" i="13"/>
  <c r="D22" i="10"/>
  <c r="A25" i="10"/>
  <c r="C24" i="10"/>
  <c r="D8" i="13"/>
  <c r="A8" i="13"/>
  <c r="E21" i="11"/>
  <c r="G11" i="18"/>
  <c r="G12" i="18" s="1"/>
  <c r="B14" i="18" s="1"/>
  <c r="J17" i="19"/>
  <c r="D6" i="17"/>
  <c r="D14" i="17"/>
  <c r="G11" i="17"/>
  <c r="F21" i="11"/>
  <c r="B22" i="11" l="1"/>
  <c r="E6" i="14"/>
  <c r="H18" i="19"/>
  <c r="G20" i="19"/>
  <c r="A20" i="19"/>
  <c r="A26" i="10"/>
  <c r="D25" i="10"/>
  <c r="C25" i="10"/>
  <c r="B17" i="18"/>
  <c r="E14" i="18"/>
  <c r="E17" i="18" s="1"/>
  <c r="E3" i="20" s="1"/>
  <c r="A21" i="17"/>
  <c r="D16" i="17"/>
  <c r="G21" i="11"/>
  <c r="F21" i="10"/>
  <c r="A24" i="12"/>
  <c r="F23" i="12"/>
  <c r="B23" i="12"/>
  <c r="G22" i="12"/>
  <c r="E22" i="12"/>
  <c r="D22" i="12" s="1"/>
  <c r="C22" i="12" s="1"/>
  <c r="D21" i="12"/>
  <c r="F27" i="11"/>
  <c r="A28" i="11"/>
  <c r="E5" i="14"/>
  <c r="D21" i="11"/>
  <c r="C21" i="11" s="1"/>
  <c r="C21" i="10"/>
  <c r="C22" i="10"/>
  <c r="C23" i="10"/>
  <c r="D20" i="13"/>
  <c r="D16" i="10"/>
  <c r="A27" i="13" l="1"/>
  <c r="D22" i="13"/>
  <c r="I4" i="14"/>
  <c r="I7" i="14"/>
  <c r="M3" i="14"/>
  <c r="I3" i="14"/>
  <c r="I6" i="14"/>
  <c r="A27" i="10"/>
  <c r="C26" i="10"/>
  <c r="D26" i="10"/>
  <c r="E11" i="14"/>
  <c r="E8" i="14"/>
  <c r="C5" i="20"/>
  <c r="E22" i="11"/>
  <c r="B23" i="11"/>
  <c r="G22" i="11"/>
  <c r="F24" i="12"/>
  <c r="A25" i="12"/>
  <c r="A28" i="13"/>
  <c r="A30" i="13"/>
  <c r="B3" i="20"/>
  <c r="B5" i="20"/>
  <c r="F28" i="11"/>
  <c r="A29" i="11"/>
  <c r="C21" i="12"/>
  <c r="B24" i="12"/>
  <c r="G23" i="12"/>
  <c r="E23" i="12"/>
  <c r="D23" i="12" s="1"/>
  <c r="C23" i="12" s="1"/>
  <c r="G21" i="10"/>
  <c r="B22" i="10" s="1"/>
  <c r="E23" i="11" l="1"/>
  <c r="D23" i="11" s="1"/>
  <c r="C23" i="11" s="1"/>
  <c r="B24" i="11"/>
  <c r="G23" i="11"/>
  <c r="A28" i="10"/>
  <c r="C27" i="10"/>
  <c r="D27" i="10"/>
  <c r="A26" i="12"/>
  <c r="F25" i="12"/>
  <c r="D22" i="11"/>
  <c r="C22" i="11" s="1"/>
  <c r="B25" i="12"/>
  <c r="G24" i="12"/>
  <c r="E24" i="12"/>
  <c r="D24" i="12" s="1"/>
  <c r="C24" i="12" s="1"/>
  <c r="C29" i="11"/>
  <c r="A30" i="11"/>
  <c r="F29" i="11"/>
  <c r="E22" i="10"/>
  <c r="R3" i="14"/>
  <c r="N7" i="14"/>
  <c r="N5" i="14"/>
  <c r="N4" i="14"/>
  <c r="N3" i="14"/>
  <c r="N8" i="14"/>
  <c r="N6" i="14"/>
  <c r="I5" i="14"/>
  <c r="AR11" i="14" l="1"/>
  <c r="AT11" i="14"/>
  <c r="AU11" i="14"/>
  <c r="AS11" i="14"/>
  <c r="AV11" i="14"/>
  <c r="W3" i="14"/>
  <c r="S4" i="14"/>
  <c r="S3" i="14"/>
  <c r="S7" i="14"/>
  <c r="S6" i="14"/>
  <c r="K11" i="14"/>
  <c r="M11" i="14"/>
  <c r="I11" i="14"/>
  <c r="J11" i="14"/>
  <c r="L11" i="14"/>
  <c r="I8" i="14"/>
  <c r="E24" i="11"/>
  <c r="B25" i="11"/>
  <c r="G24" i="11"/>
  <c r="F22" i="10"/>
  <c r="Q11" i="14"/>
  <c r="N11" i="14"/>
  <c r="R11" i="14"/>
  <c r="O11" i="14"/>
  <c r="P11" i="14"/>
  <c r="C30" i="11"/>
  <c r="A31" i="11"/>
  <c r="F30" i="11"/>
  <c r="G25" i="12"/>
  <c r="B26" i="12"/>
  <c r="E25" i="12"/>
  <c r="F26" i="12"/>
  <c r="A27" i="12"/>
  <c r="A29" i="10"/>
  <c r="C28" i="10"/>
  <c r="D28" i="10"/>
  <c r="A28" i="12" l="1"/>
  <c r="F27" i="12"/>
  <c r="G22" i="10"/>
  <c r="B23" i="10" s="1"/>
  <c r="D24" i="11"/>
  <c r="C24" i="11" s="1"/>
  <c r="S5" i="14"/>
  <c r="D25" i="12"/>
  <c r="C31" i="11"/>
  <c r="A32" i="11"/>
  <c r="F31" i="11"/>
  <c r="AB3" i="14"/>
  <c r="X5" i="14"/>
  <c r="X6" i="14"/>
  <c r="X7" i="14"/>
  <c r="X4" i="14"/>
  <c r="X3" i="14"/>
  <c r="A30" i="10"/>
  <c r="D29" i="10"/>
  <c r="C29" i="10"/>
  <c r="E26" i="12"/>
  <c r="D26" i="12" s="1"/>
  <c r="C26" i="12" s="1"/>
  <c r="G26" i="12"/>
  <c r="B27" i="12"/>
  <c r="BA11" i="14"/>
  <c r="AW11" i="14"/>
  <c r="AY11" i="14"/>
  <c r="AZ11" i="14"/>
  <c r="AX11" i="14"/>
  <c r="B26" i="11"/>
  <c r="E25" i="11"/>
  <c r="D25" i="11" s="1"/>
  <c r="C25" i="11" s="1"/>
  <c r="G25" i="11"/>
  <c r="AC3" i="14" l="1"/>
  <c r="AC6" i="14"/>
  <c r="AC7" i="14"/>
  <c r="AC4" i="14"/>
  <c r="AG3" i="14"/>
  <c r="E27" i="12"/>
  <c r="G27" i="12"/>
  <c r="B28" i="12"/>
  <c r="AB11" i="14"/>
  <c r="Z11" i="14"/>
  <c r="AA11" i="14"/>
  <c r="X11" i="14"/>
  <c r="Y11" i="14"/>
  <c r="E26" i="11"/>
  <c r="D26" i="11" s="1"/>
  <c r="C26" i="11" s="1"/>
  <c r="B27" i="11"/>
  <c r="G26" i="11"/>
  <c r="A31" i="10"/>
  <c r="C30" i="10"/>
  <c r="D30" i="10"/>
  <c r="C25" i="12"/>
  <c r="W11" i="14"/>
  <c r="T11" i="14"/>
  <c r="U11" i="14"/>
  <c r="S11" i="14"/>
  <c r="V11" i="14"/>
  <c r="S8" i="14"/>
  <c r="F28" i="12"/>
  <c r="A29" i="12"/>
  <c r="X8" i="14"/>
  <c r="C32" i="11"/>
  <c r="A33" i="11"/>
  <c r="F32" i="11"/>
  <c r="E23" i="10"/>
  <c r="B28" i="11" l="1"/>
  <c r="E27" i="11"/>
  <c r="D27" i="11" s="1"/>
  <c r="C27" i="11" s="1"/>
  <c r="G27" i="11"/>
  <c r="D27" i="12"/>
  <c r="F23" i="10"/>
  <c r="AF11" i="14"/>
  <c r="AG11" i="14"/>
  <c r="AD11" i="14"/>
  <c r="AE11" i="14"/>
  <c r="AC11" i="14"/>
  <c r="AC5" i="14"/>
  <c r="A30" i="12"/>
  <c r="F29" i="12"/>
  <c r="A32" i="10"/>
  <c r="C31" i="10"/>
  <c r="D31" i="10"/>
  <c r="G28" i="12"/>
  <c r="B29" i="12"/>
  <c r="E28" i="12"/>
  <c r="D28" i="12" s="1"/>
  <c r="C28" i="12" s="1"/>
  <c r="AC8" i="14"/>
  <c r="F33" i="11"/>
  <c r="A34" i="11"/>
  <c r="C33" i="11"/>
  <c r="AH8" i="14"/>
  <c r="AH4" i="14"/>
  <c r="AH7" i="14"/>
  <c r="AH3" i="14"/>
  <c r="AL3" i="14"/>
  <c r="AH6" i="14"/>
  <c r="AM7" i="14" l="1"/>
  <c r="AM4" i="14"/>
  <c r="AQ3" i="14"/>
  <c r="AM5" i="14"/>
  <c r="AM3" i="14"/>
  <c r="AM6" i="14"/>
  <c r="A33" i="10"/>
  <c r="C32" i="10"/>
  <c r="D32" i="10"/>
  <c r="F30" i="12"/>
  <c r="A31" i="12"/>
  <c r="G23" i="10"/>
  <c r="B24" i="10" s="1"/>
  <c r="AK11" i="14"/>
  <c r="AL11" i="14"/>
  <c r="AI11" i="14"/>
  <c r="AJ11" i="14"/>
  <c r="AH11" i="14"/>
  <c r="E28" i="11"/>
  <c r="D28" i="11" s="1"/>
  <c r="C28" i="11" s="1"/>
  <c r="B29" i="11"/>
  <c r="G28" i="11"/>
  <c r="AH5" i="14"/>
  <c r="C34" i="11"/>
  <c r="A35" i="11"/>
  <c r="F34" i="11"/>
  <c r="B30" i="12"/>
  <c r="G29" i="12"/>
  <c r="E29" i="12"/>
  <c r="D29" i="12" s="1"/>
  <c r="C29" i="12" s="1"/>
  <c r="C27" i="12"/>
  <c r="C35" i="11" l="1"/>
  <c r="A36" i="11"/>
  <c r="F35" i="11"/>
  <c r="E29" i="11"/>
  <c r="D29" i="11" s="1"/>
  <c r="G29" i="11"/>
  <c r="B30" i="11"/>
  <c r="A34" i="10"/>
  <c r="D33" i="10"/>
  <c r="C33" i="10"/>
  <c r="AQ11" i="14"/>
  <c r="AP11" i="14"/>
  <c r="AN11" i="14"/>
  <c r="AO11" i="14"/>
  <c r="AM11" i="14"/>
  <c r="E24" i="10"/>
  <c r="E30" i="12"/>
  <c r="D30" i="12" s="1"/>
  <c r="G30" i="12"/>
  <c r="B31" i="12"/>
  <c r="AM8" i="14"/>
  <c r="AR8" i="14"/>
  <c r="AR4" i="14"/>
  <c r="AR5" i="14"/>
  <c r="AR3" i="14"/>
  <c r="AR6" i="14"/>
  <c r="AR7" i="14"/>
  <c r="AV3" i="14"/>
  <c r="A32" i="12"/>
  <c r="F31" i="12"/>
  <c r="F32" i="12" l="1"/>
  <c r="A33" i="12"/>
  <c r="E31" i="12"/>
  <c r="D31" i="12" s="1"/>
  <c r="C31" i="12" s="1"/>
  <c r="B32" i="12"/>
  <c r="G31" i="12"/>
  <c r="F24" i="10"/>
  <c r="A35" i="10"/>
  <c r="C34" i="10"/>
  <c r="D34" i="10"/>
  <c r="C30" i="12"/>
  <c r="B31" i="11"/>
  <c r="E30" i="11"/>
  <c r="D30" i="11" s="1"/>
  <c r="G30" i="11"/>
  <c r="C36" i="11"/>
  <c r="A37" i="11"/>
  <c r="F36" i="11"/>
  <c r="BA3" i="14"/>
  <c r="AW6" i="14"/>
  <c r="AW7" i="14"/>
  <c r="AW4" i="14"/>
  <c r="AW8" i="14"/>
  <c r="AW5" i="14"/>
  <c r="AW3" i="14"/>
  <c r="B33" i="12" l="1"/>
  <c r="G32" i="12"/>
  <c r="E32" i="12"/>
  <c r="D32" i="12" s="1"/>
  <c r="C32" i="12" s="1"/>
  <c r="C37" i="11"/>
  <c r="A38" i="11"/>
  <c r="F37" i="11"/>
  <c r="E31" i="11"/>
  <c r="D31" i="11" s="1"/>
  <c r="G31" i="11"/>
  <c r="B32" i="11"/>
  <c r="G24" i="10"/>
  <c r="B25" i="10" s="1"/>
  <c r="A34" i="12"/>
  <c r="F33" i="12"/>
  <c r="A36" i="10"/>
  <c r="C35" i="10"/>
  <c r="D35" i="10"/>
  <c r="E25" i="10" l="1"/>
  <c r="A37" i="10"/>
  <c r="C36" i="10"/>
  <c r="D36" i="10"/>
  <c r="F34" i="12"/>
  <c r="A35" i="12"/>
  <c r="B33" i="11"/>
  <c r="E32" i="11"/>
  <c r="D32" i="11" s="1"/>
  <c r="G32" i="11"/>
  <c r="C38" i="11"/>
  <c r="A39" i="11"/>
  <c r="F38" i="11"/>
  <c r="B34" i="12"/>
  <c r="G33" i="12"/>
  <c r="E33" i="12"/>
  <c r="D33" i="12" s="1"/>
  <c r="C33" i="12" s="1"/>
  <c r="B35" i="12" l="1"/>
  <c r="G34" i="12"/>
  <c r="E34" i="12"/>
  <c r="D34" i="12" s="1"/>
  <c r="C34" i="12" s="1"/>
  <c r="A38" i="10"/>
  <c r="C37" i="10"/>
  <c r="D37" i="10"/>
  <c r="C39" i="11"/>
  <c r="A40" i="11"/>
  <c r="F39" i="11"/>
  <c r="B34" i="11"/>
  <c r="E33" i="11"/>
  <c r="D33" i="11" s="1"/>
  <c r="G33" i="11"/>
  <c r="F25" i="10"/>
  <c r="A36" i="12"/>
  <c r="F35" i="12"/>
  <c r="F36" i="12" l="1"/>
  <c r="A37" i="12"/>
  <c r="A39" i="10"/>
  <c r="C38" i="10"/>
  <c r="D38" i="10"/>
  <c r="G34" i="11"/>
  <c r="B35" i="11"/>
  <c r="E34" i="11"/>
  <c r="D34" i="11" s="1"/>
  <c r="G25" i="10"/>
  <c r="B26" i="10" s="1"/>
  <c r="A41" i="11"/>
  <c r="F40" i="11"/>
  <c r="C40" i="11"/>
  <c r="E35" i="12"/>
  <c r="D35" i="12" s="1"/>
  <c r="C35" i="12" s="1"/>
  <c r="B36" i="12"/>
  <c r="G35" i="12"/>
  <c r="B36" i="11" l="1"/>
  <c r="E35" i="11"/>
  <c r="D35" i="11" s="1"/>
  <c r="G35" i="11"/>
  <c r="E26" i="10"/>
  <c r="A40" i="10"/>
  <c r="C39" i="10"/>
  <c r="D39" i="10"/>
  <c r="A38" i="12"/>
  <c r="F37" i="12"/>
  <c r="E36" i="12"/>
  <c r="D36" i="12" s="1"/>
  <c r="C36" i="12" s="1"/>
  <c r="G36" i="12"/>
  <c r="B37" i="12"/>
  <c r="C41" i="11"/>
  <c r="A42" i="11"/>
  <c r="F41" i="11"/>
  <c r="A43" i="11" l="1"/>
  <c r="F42" i="11"/>
  <c r="C42" i="11"/>
  <c r="B38" i="12"/>
  <c r="G37" i="12"/>
  <c r="E37" i="12"/>
  <c r="D37" i="12" s="1"/>
  <c r="C37" i="12" s="1"/>
  <c r="F38" i="12"/>
  <c r="A39" i="12"/>
  <c r="A41" i="10"/>
  <c r="C40" i="10"/>
  <c r="D40" i="10"/>
  <c r="F26" i="10"/>
  <c r="G26" i="10" s="1"/>
  <c r="B27" i="10" s="1"/>
  <c r="B37" i="11"/>
  <c r="E36" i="11"/>
  <c r="D36" i="11" s="1"/>
  <c r="G36" i="11"/>
  <c r="E37" i="11" l="1"/>
  <c r="D37" i="11" s="1"/>
  <c r="G37" i="11"/>
  <c r="B38" i="11"/>
  <c r="G27" i="10"/>
  <c r="B28" i="10" s="1"/>
  <c r="E27" i="10"/>
  <c r="F27" i="10" s="1"/>
  <c r="A42" i="10"/>
  <c r="D41" i="10"/>
  <c r="C41" i="10"/>
  <c r="A40" i="12"/>
  <c r="F39" i="12"/>
  <c r="E38" i="12"/>
  <c r="D38" i="12" s="1"/>
  <c r="C38" i="12" s="1"/>
  <c r="B39" i="12"/>
  <c r="G38" i="12"/>
  <c r="C43" i="11"/>
  <c r="A44" i="11"/>
  <c r="F43" i="11"/>
  <c r="B40" i="12" l="1"/>
  <c r="G39" i="12"/>
  <c r="E39" i="12"/>
  <c r="D39" i="12" s="1"/>
  <c r="C39" i="12" s="1"/>
  <c r="A43" i="10"/>
  <c r="C42" i="10"/>
  <c r="D42" i="10"/>
  <c r="E28" i="10"/>
  <c r="F28" i="10" s="1"/>
  <c r="G28" i="10" s="1"/>
  <c r="B29" i="10" s="1"/>
  <c r="F40" i="12"/>
  <c r="A41" i="12"/>
  <c r="E38" i="11"/>
  <c r="D38" i="11" s="1"/>
  <c r="G38" i="11"/>
  <c r="B39" i="11"/>
  <c r="A45" i="11"/>
  <c r="F44" i="11"/>
  <c r="C44" i="11"/>
  <c r="E29" i="10" l="1"/>
  <c r="F29" i="10" s="1"/>
  <c r="G29" i="10" s="1"/>
  <c r="B30" i="10" s="1"/>
  <c r="A42" i="12"/>
  <c r="F41" i="12"/>
  <c r="E39" i="11"/>
  <c r="D39" i="11" s="1"/>
  <c r="G39" i="11"/>
  <c r="B40" i="11"/>
  <c r="E40" i="12"/>
  <c r="D40" i="12" s="1"/>
  <c r="C40" i="12" s="1"/>
  <c r="B41" i="12"/>
  <c r="G40" i="12"/>
  <c r="C45" i="11"/>
  <c r="A46" i="11"/>
  <c r="F45" i="11"/>
  <c r="A44" i="10"/>
  <c r="C43" i="10"/>
  <c r="D43" i="10"/>
  <c r="E30" i="10" l="1"/>
  <c r="F30" i="10" s="1"/>
  <c r="G30" i="10" s="1"/>
  <c r="B31" i="10" s="1"/>
  <c r="A47" i="11"/>
  <c r="F46" i="11"/>
  <c r="C46" i="11"/>
  <c r="A45" i="10"/>
  <c r="C44" i="10"/>
  <c r="D44" i="10"/>
  <c r="B41" i="11"/>
  <c r="G40" i="11"/>
  <c r="E40" i="11"/>
  <c r="D40" i="11" s="1"/>
  <c r="F42" i="12"/>
  <c r="A43" i="12"/>
  <c r="B42" i="12"/>
  <c r="G41" i="12"/>
  <c r="E41" i="12"/>
  <c r="D41" i="12" s="1"/>
  <c r="C41" i="12" s="1"/>
  <c r="E31" i="10" l="1"/>
  <c r="F31" i="10" s="1"/>
  <c r="G31" i="10" s="1"/>
  <c r="B32" i="10" s="1"/>
  <c r="E41" i="11"/>
  <c r="D41" i="11" s="1"/>
  <c r="G41" i="11"/>
  <c r="B42" i="11"/>
  <c r="A46" i="10"/>
  <c r="D45" i="10"/>
  <c r="C45" i="10"/>
  <c r="E42" i="12"/>
  <c r="D42" i="12" s="1"/>
  <c r="C42" i="12" s="1"/>
  <c r="B43" i="12"/>
  <c r="G42" i="12"/>
  <c r="C47" i="11"/>
  <c r="A48" i="11"/>
  <c r="F47" i="11"/>
  <c r="A44" i="12"/>
  <c r="F43" i="12"/>
  <c r="E32" i="10" l="1"/>
  <c r="F32" i="10" s="1"/>
  <c r="G32" i="10" s="1"/>
  <c r="B33" i="10" s="1"/>
  <c r="A49" i="11"/>
  <c r="F48" i="11"/>
  <c r="C48" i="11"/>
  <c r="A47" i="10"/>
  <c r="C46" i="10"/>
  <c r="D46" i="10"/>
  <c r="B44" i="12"/>
  <c r="G43" i="12"/>
  <c r="E43" i="12"/>
  <c r="D43" i="12" s="1"/>
  <c r="C43" i="12" s="1"/>
  <c r="F44" i="12"/>
  <c r="A45" i="12"/>
  <c r="E42" i="11"/>
  <c r="D42" i="11" s="1"/>
  <c r="G42" i="11"/>
  <c r="B43" i="11"/>
  <c r="E33" i="10" l="1"/>
  <c r="F33" i="10" s="1"/>
  <c r="G33" i="10" s="1"/>
  <c r="B34" i="10" s="1"/>
  <c r="E44" i="12"/>
  <c r="D44" i="12" s="1"/>
  <c r="C44" i="12" s="1"/>
  <c r="B45" i="12"/>
  <c r="G44" i="12"/>
  <c r="C49" i="11"/>
  <c r="A50" i="11"/>
  <c r="F49" i="11"/>
  <c r="E43" i="11"/>
  <c r="D43" i="11" s="1"/>
  <c r="G43" i="11"/>
  <c r="B44" i="11"/>
  <c r="A46" i="12"/>
  <c r="F45" i="12"/>
  <c r="A48" i="10"/>
  <c r="C47" i="10"/>
  <c r="D47" i="10"/>
  <c r="E34" i="10" l="1"/>
  <c r="F34" i="10" s="1"/>
  <c r="G34" i="10" s="1"/>
  <c r="B35" i="10" s="1"/>
  <c r="E44" i="11"/>
  <c r="D44" i="11" s="1"/>
  <c r="G44" i="11"/>
  <c r="B45" i="11"/>
  <c r="A51" i="11"/>
  <c r="F50" i="11"/>
  <c r="C50" i="11"/>
  <c r="A49" i="10"/>
  <c r="C48" i="10"/>
  <c r="D48" i="10"/>
  <c r="F46" i="12"/>
  <c r="A47" i="12"/>
  <c r="B46" i="12"/>
  <c r="G45" i="12"/>
  <c r="E45" i="12"/>
  <c r="D45" i="12" s="1"/>
  <c r="C45" i="12" s="1"/>
  <c r="E35" i="10" l="1"/>
  <c r="F35" i="10" s="1"/>
  <c r="G35" i="10" s="1"/>
  <c r="B36" i="10" s="1"/>
  <c r="A48" i="12"/>
  <c r="F47" i="12"/>
  <c r="A50" i="10"/>
  <c r="C49" i="10"/>
  <c r="D49" i="10"/>
  <c r="E45" i="11"/>
  <c r="D45" i="11" s="1"/>
  <c r="G45" i="11"/>
  <c r="B46" i="11"/>
  <c r="E46" i="12"/>
  <c r="D46" i="12" s="1"/>
  <c r="C46" i="12" s="1"/>
  <c r="B47" i="12"/>
  <c r="G46" i="12"/>
  <c r="C51" i="11"/>
  <c r="A52" i="11"/>
  <c r="F51" i="11"/>
  <c r="E36" i="10" l="1"/>
  <c r="F36" i="10" s="1"/>
  <c r="G36" i="10" s="1"/>
  <c r="B37" i="10" s="1"/>
  <c r="E46" i="11"/>
  <c r="D46" i="11" s="1"/>
  <c r="G46" i="11"/>
  <c r="B47" i="11"/>
  <c r="F48" i="12"/>
  <c r="A49" i="12"/>
  <c r="B48" i="12"/>
  <c r="G47" i="12"/>
  <c r="E47" i="12"/>
  <c r="D47" i="12" s="1"/>
  <c r="C47" i="12" s="1"/>
  <c r="A51" i="10"/>
  <c r="C50" i="10"/>
  <c r="D50" i="10"/>
  <c r="A53" i="11"/>
  <c r="F52" i="11"/>
  <c r="C52" i="11"/>
  <c r="E37" i="10" l="1"/>
  <c r="F37" i="10" s="1"/>
  <c r="G37" i="10" s="1"/>
  <c r="B38" i="10" s="1"/>
  <c r="C53" i="11"/>
  <c r="A54" i="11"/>
  <c r="F53" i="11"/>
  <c r="E48" i="12"/>
  <c r="D48" i="12" s="1"/>
  <c r="C48" i="12" s="1"/>
  <c r="B49" i="12"/>
  <c r="G48" i="12"/>
  <c r="A50" i="12"/>
  <c r="F49" i="12"/>
  <c r="A52" i="10"/>
  <c r="C51" i="10"/>
  <c r="D51" i="10"/>
  <c r="E47" i="11"/>
  <c r="D47" i="11" s="1"/>
  <c r="G47" i="11"/>
  <c r="B48" i="11"/>
  <c r="E38" i="10" l="1"/>
  <c r="F38" i="10" s="1"/>
  <c r="G38" i="10" s="1"/>
  <c r="B39" i="10" s="1"/>
  <c r="A55" i="11"/>
  <c r="F54" i="11"/>
  <c r="C54" i="11"/>
  <c r="A53" i="10"/>
  <c r="C52" i="10"/>
  <c r="D52" i="10"/>
  <c r="B50" i="12"/>
  <c r="G49" i="12"/>
  <c r="E49" i="12"/>
  <c r="D49" i="12" s="1"/>
  <c r="C49" i="12" s="1"/>
  <c r="B49" i="11"/>
  <c r="G48" i="11"/>
  <c r="E48" i="11"/>
  <c r="D48" i="11" s="1"/>
  <c r="F50" i="12"/>
  <c r="A51" i="12"/>
  <c r="E39" i="10" l="1"/>
  <c r="F39" i="10" s="1"/>
  <c r="G39" i="10" s="1"/>
  <c r="B40" i="10" s="1"/>
  <c r="C55" i="11"/>
  <c r="A56" i="11"/>
  <c r="F55" i="11"/>
  <c r="E50" i="12"/>
  <c r="D50" i="12" s="1"/>
  <c r="C50" i="12" s="1"/>
  <c r="B51" i="12"/>
  <c r="G50" i="12"/>
  <c r="A54" i="10"/>
  <c r="D53" i="10"/>
  <c r="C53" i="10"/>
  <c r="A52" i="12"/>
  <c r="F51" i="12"/>
  <c r="B50" i="11"/>
  <c r="G49" i="11"/>
  <c r="E49" i="11"/>
  <c r="D49" i="11" s="1"/>
  <c r="E40" i="10" l="1"/>
  <c r="F40" i="10" s="1"/>
  <c r="G40" i="10" s="1"/>
  <c r="B41" i="10" s="1"/>
  <c r="B51" i="11"/>
  <c r="G50" i="11"/>
  <c r="E50" i="11"/>
  <c r="D50" i="11" s="1"/>
  <c r="A57" i="11"/>
  <c r="F56" i="11"/>
  <c r="C56" i="11"/>
  <c r="B52" i="12"/>
  <c r="G51" i="12"/>
  <c r="E51" i="12"/>
  <c r="D51" i="12" s="1"/>
  <c r="C51" i="12" s="1"/>
  <c r="F52" i="12"/>
  <c r="A53" i="12"/>
  <c r="A55" i="10"/>
  <c r="C54" i="10"/>
  <c r="D54" i="10"/>
  <c r="E41" i="10" l="1"/>
  <c r="F41" i="10" s="1"/>
  <c r="G41" i="10" s="1"/>
  <c r="B42" i="10" s="1"/>
  <c r="C57" i="11"/>
  <c r="A58" i="11"/>
  <c r="F57" i="11"/>
  <c r="B52" i="11"/>
  <c r="G51" i="11"/>
  <c r="E51" i="11"/>
  <c r="D51" i="11" s="1"/>
  <c r="A54" i="12"/>
  <c r="F53" i="12"/>
  <c r="E52" i="12"/>
  <c r="D52" i="12" s="1"/>
  <c r="C52" i="12" s="1"/>
  <c r="B53" i="12"/>
  <c r="G52" i="12"/>
  <c r="A56" i="10"/>
  <c r="C55" i="10"/>
  <c r="D55" i="10"/>
  <c r="E42" i="10" l="1"/>
  <c r="F42" i="10" s="1"/>
  <c r="G42" i="10" s="1"/>
  <c r="B43" i="10" s="1"/>
  <c r="B54" i="12"/>
  <c r="G53" i="12"/>
  <c r="E53" i="12"/>
  <c r="D53" i="12" s="1"/>
  <c r="C53" i="12" s="1"/>
  <c r="A59" i="11"/>
  <c r="F58" i="11"/>
  <c r="C58" i="11"/>
  <c r="A57" i="10"/>
  <c r="C56" i="10"/>
  <c r="D56" i="10"/>
  <c r="B53" i="11"/>
  <c r="G52" i="11"/>
  <c r="E52" i="11"/>
  <c r="D52" i="11" s="1"/>
  <c r="F54" i="12"/>
  <c r="A55" i="12"/>
  <c r="E43" i="10" l="1"/>
  <c r="F43" i="10" s="1"/>
  <c r="G43" i="10" s="1"/>
  <c r="B44" i="10" s="1"/>
  <c r="E54" i="12"/>
  <c r="D54" i="12" s="1"/>
  <c r="C54" i="12" s="1"/>
  <c r="B55" i="12"/>
  <c r="G54" i="12"/>
  <c r="C59" i="11"/>
  <c r="A60" i="11"/>
  <c r="F59" i="11"/>
  <c r="A56" i="12"/>
  <c r="F55" i="12"/>
  <c r="B54" i="11"/>
  <c r="G53" i="11"/>
  <c r="E53" i="11"/>
  <c r="D53" i="11" s="1"/>
  <c r="A58" i="10"/>
  <c r="D57" i="10"/>
  <c r="C57" i="10"/>
  <c r="E44" i="10" l="1"/>
  <c r="F44" i="10" s="1"/>
  <c r="G44" i="10" s="1"/>
  <c r="B45" i="10" s="1"/>
  <c r="B55" i="11"/>
  <c r="G54" i="11"/>
  <c r="E54" i="11"/>
  <c r="D54" i="11" s="1"/>
  <c r="A61" i="11"/>
  <c r="F60" i="11"/>
  <c r="C60" i="11"/>
  <c r="A59" i="10"/>
  <c r="C58" i="10"/>
  <c r="D58" i="10"/>
  <c r="F56" i="12"/>
  <c r="A57" i="12"/>
  <c r="B56" i="12"/>
  <c r="G55" i="12"/>
  <c r="E55" i="12"/>
  <c r="D55" i="12" s="1"/>
  <c r="C55" i="12" s="1"/>
  <c r="E45" i="10" l="1"/>
  <c r="F45" i="10" s="1"/>
  <c r="G45" i="10" s="1"/>
  <c r="B46" i="10" s="1"/>
  <c r="E56" i="12"/>
  <c r="D56" i="12" s="1"/>
  <c r="C56" i="12" s="1"/>
  <c r="B57" i="12"/>
  <c r="G56" i="12"/>
  <c r="B56" i="11"/>
  <c r="G55" i="11"/>
  <c r="E55" i="11"/>
  <c r="D55" i="11" s="1"/>
  <c r="A58" i="12"/>
  <c r="F57" i="12"/>
  <c r="C61" i="11"/>
  <c r="A62" i="11"/>
  <c r="F61" i="11"/>
  <c r="A60" i="10"/>
  <c r="C59" i="10"/>
  <c r="D59" i="10"/>
  <c r="E46" i="10" l="1"/>
  <c r="F46" i="10" s="1"/>
  <c r="G46" i="10" s="1"/>
  <c r="B47" i="10" s="1"/>
  <c r="B58" i="12"/>
  <c r="G57" i="12"/>
  <c r="E57" i="12"/>
  <c r="D57" i="12" s="1"/>
  <c r="C57" i="12" s="1"/>
  <c r="A61" i="10"/>
  <c r="C60" i="10"/>
  <c r="D60" i="10"/>
  <c r="B57" i="11"/>
  <c r="G56" i="11"/>
  <c r="E56" i="11"/>
  <c r="D56" i="11" s="1"/>
  <c r="F58" i="12"/>
  <c r="A59" i="12"/>
  <c r="A63" i="11"/>
  <c r="F62" i="11"/>
  <c r="C62" i="11"/>
  <c r="E47" i="10" l="1"/>
  <c r="F47" i="10" s="1"/>
  <c r="G47" i="10" s="1"/>
  <c r="B48" i="10" s="1"/>
  <c r="C63" i="11"/>
  <c r="A64" i="11"/>
  <c r="F63" i="11"/>
  <c r="E58" i="12"/>
  <c r="D58" i="12" s="1"/>
  <c r="C58" i="12" s="1"/>
  <c r="B59" i="12"/>
  <c r="G58" i="12"/>
  <c r="A60" i="12"/>
  <c r="F59" i="12"/>
  <c r="B58" i="11"/>
  <c r="G57" i="11"/>
  <c r="E57" i="11"/>
  <c r="D57" i="11" s="1"/>
  <c r="A62" i="10"/>
  <c r="D61" i="10"/>
  <c r="C61" i="10"/>
  <c r="B61" i="10"/>
  <c r="E48" i="10" l="1"/>
  <c r="F48" i="10" s="1"/>
  <c r="G48" i="10" s="1"/>
  <c r="B49" i="10" s="1"/>
  <c r="F61" i="10"/>
  <c r="G61" i="10" s="1"/>
  <c r="B59" i="11"/>
  <c r="G58" i="11"/>
  <c r="E58" i="11"/>
  <c r="D58" i="11" s="1"/>
  <c r="B60" i="12"/>
  <c r="G59" i="12"/>
  <c r="E59" i="12"/>
  <c r="D59" i="12" s="1"/>
  <c r="C59" i="12" s="1"/>
  <c r="A65" i="11"/>
  <c r="F64" i="11"/>
  <c r="C64" i="11"/>
  <c r="A63" i="10"/>
  <c r="C62" i="10"/>
  <c r="D62" i="10"/>
  <c r="B62" i="10"/>
  <c r="E61" i="10"/>
  <c r="F60" i="12"/>
  <c r="A61" i="12"/>
  <c r="E49" i="10" l="1"/>
  <c r="F49" i="10" s="1"/>
  <c r="G49" i="10" s="1"/>
  <c r="B50" i="10" s="1"/>
  <c r="A62" i="12"/>
  <c r="F61" i="12"/>
  <c r="E62" i="10"/>
  <c r="B60" i="11"/>
  <c r="G59" i="11"/>
  <c r="E59" i="11"/>
  <c r="D59" i="11" s="1"/>
  <c r="F62" i="10"/>
  <c r="G62" i="10" s="1"/>
  <c r="E60" i="12"/>
  <c r="D60" i="12" s="1"/>
  <c r="C60" i="12" s="1"/>
  <c r="B61" i="12"/>
  <c r="G60" i="12"/>
  <c r="C65" i="11"/>
  <c r="A66" i="11"/>
  <c r="F65" i="11"/>
  <c r="A64" i="10"/>
  <c r="C63" i="10"/>
  <c r="D63" i="10"/>
  <c r="B63" i="10"/>
  <c r="E50" i="10" l="1"/>
  <c r="F50" i="10" s="1"/>
  <c r="G50" i="10" s="1"/>
  <c r="B51" i="10" s="1"/>
  <c r="E63" i="10"/>
  <c r="B62" i="12"/>
  <c r="G61" i="12"/>
  <c r="E61" i="12"/>
  <c r="D61" i="12" s="1"/>
  <c r="C61" i="12" s="1"/>
  <c r="F63" i="10"/>
  <c r="G63" i="10" s="1"/>
  <c r="A67" i="11"/>
  <c r="F66" i="11"/>
  <c r="C66" i="11"/>
  <c r="B61" i="11"/>
  <c r="G60" i="11"/>
  <c r="E60" i="11"/>
  <c r="D60" i="11" s="1"/>
  <c r="F62" i="12"/>
  <c r="A63" i="12"/>
  <c r="A65" i="10"/>
  <c r="C64" i="10"/>
  <c r="D64" i="10"/>
  <c r="B64" i="10"/>
  <c r="E51" i="10" l="1"/>
  <c r="F51" i="10" s="1"/>
  <c r="G51" i="10" s="1"/>
  <c r="B52" i="10" s="1"/>
  <c r="E64" i="10"/>
  <c r="F64" i="10" s="1"/>
  <c r="G64" i="10" s="1"/>
  <c r="A64" i="12"/>
  <c r="F63" i="12"/>
  <c r="B62" i="11"/>
  <c r="G61" i="11"/>
  <c r="E61" i="11"/>
  <c r="D61" i="11" s="1"/>
  <c r="A66" i="10"/>
  <c r="D65" i="10"/>
  <c r="C65" i="10"/>
  <c r="B65" i="10"/>
  <c r="C67" i="11"/>
  <c r="A68" i="11"/>
  <c r="F67" i="11"/>
  <c r="E62" i="12"/>
  <c r="D62" i="12" s="1"/>
  <c r="C62" i="12" s="1"/>
  <c r="B63" i="12"/>
  <c r="G62" i="12"/>
  <c r="E52" i="10" l="1"/>
  <c r="F52" i="10" s="1"/>
  <c r="G52" i="10" s="1"/>
  <c r="B53" i="10" s="1"/>
  <c r="A69" i="11"/>
  <c r="F68" i="11"/>
  <c r="C68" i="11"/>
  <c r="B64" i="12"/>
  <c r="G63" i="12"/>
  <c r="E63" i="12"/>
  <c r="D63" i="12" s="1"/>
  <c r="C63" i="12" s="1"/>
  <c r="A67" i="10"/>
  <c r="C66" i="10"/>
  <c r="B66" i="10"/>
  <c r="D66" i="10"/>
  <c r="B63" i="11"/>
  <c r="G62" i="11"/>
  <c r="E62" i="11"/>
  <c r="D62" i="11" s="1"/>
  <c r="E65" i="10"/>
  <c r="F65" i="10" s="1"/>
  <c r="G65" i="10" s="1"/>
  <c r="F64" i="12"/>
  <c r="A65" i="12"/>
  <c r="E53" i="10" l="1"/>
  <c r="F53" i="10" s="1"/>
  <c r="G53" i="10" s="1"/>
  <c r="B54" i="10" s="1"/>
  <c r="A66" i="12"/>
  <c r="F65" i="12"/>
  <c r="E66" i="10"/>
  <c r="E64" i="12"/>
  <c r="D64" i="12" s="1"/>
  <c r="C64" i="12" s="1"/>
  <c r="B65" i="12"/>
  <c r="G64" i="12"/>
  <c r="C69" i="11"/>
  <c r="A70" i="11"/>
  <c r="F69" i="11"/>
  <c r="B64" i="11"/>
  <c r="G63" i="11"/>
  <c r="E63" i="11"/>
  <c r="D63" i="11" s="1"/>
  <c r="A68" i="10"/>
  <c r="D67" i="10"/>
  <c r="C67" i="10"/>
  <c r="B67" i="10"/>
  <c r="F66" i="10"/>
  <c r="G66" i="10" s="1"/>
  <c r="E54" i="10" l="1"/>
  <c r="F54" i="10" s="1"/>
  <c r="G54" i="10" s="1"/>
  <c r="B55" i="10" s="1"/>
  <c r="E67" i="10"/>
  <c r="F67" i="10" s="1"/>
  <c r="G67" i="10" s="1"/>
  <c r="A69" i="10"/>
  <c r="C68" i="10"/>
  <c r="D68" i="10"/>
  <c r="B68" i="10"/>
  <c r="B66" i="12"/>
  <c r="G65" i="12"/>
  <c r="E65" i="12"/>
  <c r="D65" i="12" s="1"/>
  <c r="C65" i="12" s="1"/>
  <c r="A71" i="11"/>
  <c r="F70" i="11"/>
  <c r="C70" i="11"/>
  <c r="F66" i="12"/>
  <c r="A67" i="12"/>
  <c r="B65" i="11"/>
  <c r="G64" i="11"/>
  <c r="E64" i="11"/>
  <c r="D64" i="11" s="1"/>
  <c r="E55" i="10" l="1"/>
  <c r="F55" i="10" s="1"/>
  <c r="G55" i="10" s="1"/>
  <c r="B56" i="10" s="1"/>
  <c r="A68" i="12"/>
  <c r="F67" i="12"/>
  <c r="C71" i="11"/>
  <c r="A72" i="11"/>
  <c r="F71" i="11"/>
  <c r="F68" i="10"/>
  <c r="G68" i="10" s="1"/>
  <c r="E68" i="10"/>
  <c r="B66" i="11"/>
  <c r="G65" i="11"/>
  <c r="E65" i="11"/>
  <c r="D65" i="11" s="1"/>
  <c r="E66" i="12"/>
  <c r="D66" i="12" s="1"/>
  <c r="C66" i="12" s="1"/>
  <c r="B67" i="12"/>
  <c r="G66" i="12"/>
  <c r="A70" i="10"/>
  <c r="C69" i="10"/>
  <c r="D69" i="10"/>
  <c r="B69" i="10"/>
  <c r="E56" i="10" l="1"/>
  <c r="F56" i="10" s="1"/>
  <c r="G56" i="10" s="1"/>
  <c r="B57" i="10" s="1"/>
  <c r="E69" i="10"/>
  <c r="B68" i="12"/>
  <c r="G67" i="12"/>
  <c r="E67" i="12"/>
  <c r="D67" i="12" s="1"/>
  <c r="C67" i="12" s="1"/>
  <c r="B67" i="11"/>
  <c r="G66" i="11"/>
  <c r="E66" i="11"/>
  <c r="D66" i="11" s="1"/>
  <c r="F68" i="12"/>
  <c r="A69" i="12"/>
  <c r="C72" i="11"/>
  <c r="A73" i="11"/>
  <c r="F72" i="11"/>
  <c r="F69" i="10"/>
  <c r="G69" i="10" s="1"/>
  <c r="A71" i="10"/>
  <c r="C70" i="10"/>
  <c r="D70" i="10"/>
  <c r="B70" i="10"/>
  <c r="E57" i="10" l="1"/>
  <c r="F57" i="10" s="1"/>
  <c r="G57" i="10" s="1"/>
  <c r="B58" i="10" s="1"/>
  <c r="F70" i="10"/>
  <c r="G70" i="10"/>
  <c r="E70" i="10"/>
  <c r="B68" i="11"/>
  <c r="G67" i="11"/>
  <c r="E67" i="11"/>
  <c r="D67" i="11" s="1"/>
  <c r="A74" i="11"/>
  <c r="F73" i="11"/>
  <c r="C73" i="11"/>
  <c r="A70" i="12"/>
  <c r="F69" i="12"/>
  <c r="A72" i="10"/>
  <c r="C71" i="10"/>
  <c r="D71" i="10"/>
  <c r="B71" i="10"/>
  <c r="E68" i="12"/>
  <c r="D68" i="12" s="1"/>
  <c r="C68" i="12" s="1"/>
  <c r="B69" i="12"/>
  <c r="G68" i="12"/>
  <c r="E58" i="10" l="1"/>
  <c r="F58" i="10" s="1"/>
  <c r="G58" i="10" s="1"/>
  <c r="B59" i="10" s="1"/>
  <c r="A73" i="10"/>
  <c r="C72" i="10"/>
  <c r="D72" i="10"/>
  <c r="B72" i="10"/>
  <c r="B69" i="11"/>
  <c r="G68" i="11"/>
  <c r="E68" i="11"/>
  <c r="D68" i="11" s="1"/>
  <c r="F70" i="12"/>
  <c r="A71" i="12"/>
  <c r="E69" i="12"/>
  <c r="D69" i="12" s="1"/>
  <c r="C69" i="12" s="1"/>
  <c r="B70" i="12"/>
  <c r="G69" i="12"/>
  <c r="E71" i="10"/>
  <c r="F71" i="10" s="1"/>
  <c r="G71" i="10" s="1"/>
  <c r="F74" i="11"/>
  <c r="C74" i="11"/>
  <c r="A75" i="11"/>
  <c r="E59" i="10" l="1"/>
  <c r="F59" i="10" s="1"/>
  <c r="G59" i="10" s="1"/>
  <c r="B60" i="10" s="1"/>
  <c r="C75" i="11"/>
  <c r="A76" i="11"/>
  <c r="F75" i="11"/>
  <c r="B70" i="11"/>
  <c r="G69" i="11"/>
  <c r="E69" i="11"/>
  <c r="D69" i="11" s="1"/>
  <c r="A74" i="10"/>
  <c r="D73" i="10"/>
  <c r="C73" i="10"/>
  <c r="B73" i="10"/>
  <c r="E72" i="10"/>
  <c r="A72" i="12"/>
  <c r="F71" i="12"/>
  <c r="B71" i="12"/>
  <c r="G70" i="12"/>
  <c r="E70" i="12"/>
  <c r="D70" i="12" s="1"/>
  <c r="C70" i="12" s="1"/>
  <c r="F72" i="10"/>
  <c r="G72" i="10" s="1"/>
  <c r="E60" i="10" l="1"/>
  <c r="F60" i="10" s="1"/>
  <c r="G60" i="10" s="1"/>
  <c r="E73" i="10"/>
  <c r="F73" i="10" s="1"/>
  <c r="G73" i="10" s="1"/>
  <c r="C76" i="11"/>
  <c r="A77" i="11"/>
  <c r="F76" i="11"/>
  <c r="F72" i="12"/>
  <c r="A73" i="12"/>
  <c r="E70" i="11"/>
  <c r="D70" i="11" s="1"/>
  <c r="B71" i="11"/>
  <c r="G70" i="11"/>
  <c r="B72" i="12"/>
  <c r="G71" i="12"/>
  <c r="E71" i="12"/>
  <c r="D71" i="12" s="1"/>
  <c r="C71" i="12" s="1"/>
  <c r="A75" i="10"/>
  <c r="C74" i="10"/>
  <c r="D74" i="10"/>
  <c r="B74" i="10"/>
  <c r="B72" i="11" l="1"/>
  <c r="G71" i="11"/>
  <c r="E71" i="11"/>
  <c r="D71" i="11" s="1"/>
  <c r="B73" i="12"/>
  <c r="G72" i="12"/>
  <c r="E72" i="12"/>
  <c r="D72" i="12" s="1"/>
  <c r="C72" i="12" s="1"/>
  <c r="C77" i="11"/>
  <c r="A78" i="11"/>
  <c r="F77" i="11"/>
  <c r="E74" i="10"/>
  <c r="F74" i="10"/>
  <c r="G74" i="10" s="1"/>
  <c r="A76" i="10"/>
  <c r="C75" i="10"/>
  <c r="D75" i="10"/>
  <c r="B75" i="10"/>
  <c r="A74" i="12"/>
  <c r="F73" i="12"/>
  <c r="E75" i="10" l="1"/>
  <c r="F75" i="10" s="1"/>
  <c r="G75" i="10" s="1"/>
  <c r="E73" i="12"/>
  <c r="D73" i="12" s="1"/>
  <c r="C73" i="12" s="1"/>
  <c r="B74" i="12"/>
  <c r="G73" i="12"/>
  <c r="C78" i="11"/>
  <c r="A79" i="11"/>
  <c r="F78" i="11"/>
  <c r="F74" i="12"/>
  <c r="A75" i="12"/>
  <c r="A77" i="10"/>
  <c r="C76" i="10"/>
  <c r="D76" i="10"/>
  <c r="B76" i="10"/>
  <c r="B73" i="11"/>
  <c r="G72" i="11"/>
  <c r="E72" i="11"/>
  <c r="D72" i="11" s="1"/>
  <c r="A78" i="10" l="1"/>
  <c r="D77" i="10"/>
  <c r="C77" i="10"/>
  <c r="B77" i="10"/>
  <c r="C79" i="11"/>
  <c r="A80" i="11"/>
  <c r="F79" i="11"/>
  <c r="G76" i="10"/>
  <c r="E76" i="10"/>
  <c r="E73" i="11"/>
  <c r="D73" i="11" s="1"/>
  <c r="B74" i="11"/>
  <c r="G73" i="11"/>
  <c r="B75" i="12"/>
  <c r="G74" i="12"/>
  <c r="E74" i="12"/>
  <c r="D74" i="12" s="1"/>
  <c r="C74" i="12" s="1"/>
  <c r="A76" i="12"/>
  <c r="F75" i="12"/>
  <c r="F76" i="10"/>
  <c r="E77" i="10" l="1"/>
  <c r="E74" i="11"/>
  <c r="D74" i="11" s="1"/>
  <c r="B75" i="11"/>
  <c r="G74" i="11"/>
  <c r="C80" i="11"/>
  <c r="A81" i="11"/>
  <c r="F80" i="11"/>
  <c r="F77" i="10"/>
  <c r="G77" i="10" s="1"/>
  <c r="F76" i="12"/>
  <c r="A77" i="12"/>
  <c r="E75" i="12"/>
  <c r="D75" i="12" s="1"/>
  <c r="C75" i="12" s="1"/>
  <c r="G75" i="12"/>
  <c r="B76" i="12"/>
  <c r="A79" i="10"/>
  <c r="C78" i="10"/>
  <c r="D78" i="10"/>
  <c r="B78" i="10"/>
  <c r="E75" i="11" l="1"/>
  <c r="D75" i="11" s="1"/>
  <c r="B76" i="11"/>
  <c r="G75" i="11"/>
  <c r="A78" i="12"/>
  <c r="F77" i="12"/>
  <c r="E78" i="10"/>
  <c r="F78" i="10" s="1"/>
  <c r="G78" i="10" s="1"/>
  <c r="B77" i="12"/>
  <c r="G76" i="12"/>
  <c r="E76" i="12"/>
  <c r="D76" i="12" s="1"/>
  <c r="C76" i="12" s="1"/>
  <c r="A80" i="10"/>
  <c r="C79" i="10"/>
  <c r="D79" i="10"/>
  <c r="B79" i="10"/>
  <c r="C81" i="11"/>
  <c r="A82" i="11"/>
  <c r="F81" i="11"/>
  <c r="C82" i="11" l="1"/>
  <c r="A83" i="11"/>
  <c r="F82" i="11"/>
  <c r="E77" i="12"/>
  <c r="D77" i="12" s="1"/>
  <c r="C77" i="12" s="1"/>
  <c r="B78" i="12"/>
  <c r="G77" i="12"/>
  <c r="F78" i="12"/>
  <c r="A79" i="12"/>
  <c r="A81" i="10"/>
  <c r="C80" i="10"/>
  <c r="D80" i="10"/>
  <c r="B80" i="10"/>
  <c r="E79" i="10"/>
  <c r="E76" i="11"/>
  <c r="D76" i="11" s="1"/>
  <c r="B77" i="11"/>
  <c r="G76" i="11"/>
  <c r="F79" i="10"/>
  <c r="G79" i="10" s="1"/>
  <c r="E77" i="11" l="1"/>
  <c r="D77" i="11" s="1"/>
  <c r="B78" i="11"/>
  <c r="G77" i="11"/>
  <c r="F80" i="10"/>
  <c r="C83" i="11"/>
  <c r="A84" i="11"/>
  <c r="F83" i="11"/>
  <c r="G80" i="10"/>
  <c r="E80" i="10"/>
  <c r="A80" i="12"/>
  <c r="F79" i="12"/>
  <c r="A82" i="10"/>
  <c r="C81" i="10"/>
  <c r="D81" i="10"/>
  <c r="B81" i="10"/>
  <c r="B79" i="12"/>
  <c r="G78" i="12"/>
  <c r="E78" i="12"/>
  <c r="D78" i="12" s="1"/>
  <c r="C78" i="12" s="1"/>
  <c r="A83" i="10" l="1"/>
  <c r="C82" i="10"/>
  <c r="D82" i="10"/>
  <c r="B82" i="10"/>
  <c r="F80" i="12"/>
  <c r="A81" i="12"/>
  <c r="C84" i="11"/>
  <c r="A85" i="11"/>
  <c r="F84" i="11"/>
  <c r="E78" i="11"/>
  <c r="D78" i="11" s="1"/>
  <c r="B79" i="11"/>
  <c r="G78" i="11"/>
  <c r="E79" i="12"/>
  <c r="D79" i="12" s="1"/>
  <c r="C79" i="12" s="1"/>
  <c r="G79" i="12"/>
  <c r="B80" i="12"/>
  <c r="E81" i="10"/>
  <c r="F81" i="10" s="1"/>
  <c r="G81" i="10" s="1"/>
  <c r="E79" i="11" l="1"/>
  <c r="D79" i="11" s="1"/>
  <c r="B80" i="11"/>
  <c r="G79" i="11"/>
  <c r="E82" i="10"/>
  <c r="A82" i="12"/>
  <c r="F81" i="12"/>
  <c r="F82" i="10"/>
  <c r="G82" i="10" s="1"/>
  <c r="B81" i="12"/>
  <c r="G80" i="12"/>
  <c r="E80" i="12"/>
  <c r="D80" i="12" s="1"/>
  <c r="C80" i="12" s="1"/>
  <c r="C85" i="11"/>
  <c r="A86" i="11"/>
  <c r="F85" i="11"/>
  <c r="A84" i="10"/>
  <c r="C83" i="10"/>
  <c r="D83" i="10"/>
  <c r="B83" i="10"/>
  <c r="F82" i="12" l="1"/>
  <c r="A83" i="12"/>
  <c r="E80" i="11"/>
  <c r="D80" i="11" s="1"/>
  <c r="B81" i="11"/>
  <c r="G80" i="11"/>
  <c r="A85" i="10"/>
  <c r="C84" i="10"/>
  <c r="D84" i="10"/>
  <c r="B84" i="10"/>
  <c r="E83" i="10"/>
  <c r="F83" i="10" s="1"/>
  <c r="G83" i="10" s="1"/>
  <c r="C86" i="11"/>
  <c r="A87" i="11"/>
  <c r="F86" i="11"/>
  <c r="E81" i="12"/>
  <c r="D81" i="12" s="1"/>
  <c r="C81" i="12" s="1"/>
  <c r="B82" i="12"/>
  <c r="G81" i="12"/>
  <c r="E81" i="11" l="1"/>
  <c r="D81" i="11" s="1"/>
  <c r="B82" i="11"/>
  <c r="G81" i="11"/>
  <c r="C87" i="11"/>
  <c r="A88" i="11"/>
  <c r="F87" i="11"/>
  <c r="A86" i="10"/>
  <c r="D85" i="10"/>
  <c r="C85" i="10"/>
  <c r="B85" i="10"/>
  <c r="A84" i="12"/>
  <c r="F83" i="12"/>
  <c r="B83" i="12"/>
  <c r="G82" i="12"/>
  <c r="E82" i="12"/>
  <c r="D82" i="12" s="1"/>
  <c r="C82" i="12" s="1"/>
  <c r="E84" i="10"/>
  <c r="F84" i="10" s="1"/>
  <c r="G84" i="10" s="1"/>
  <c r="F84" i="12" l="1"/>
  <c r="A85" i="12"/>
  <c r="A87" i="10"/>
  <c r="C86" i="10"/>
  <c r="D86" i="10"/>
  <c r="B86" i="10"/>
  <c r="E85" i="10"/>
  <c r="F85" i="10" s="1"/>
  <c r="G85" i="10" s="1"/>
  <c r="E82" i="11"/>
  <c r="D82" i="11" s="1"/>
  <c r="B83" i="11"/>
  <c r="G82" i="11"/>
  <c r="E83" i="12"/>
  <c r="D83" i="12" s="1"/>
  <c r="C83" i="12" s="1"/>
  <c r="G83" i="12"/>
  <c r="B84" i="12"/>
  <c r="C88" i="11"/>
  <c r="F88" i="11"/>
  <c r="A89" i="11"/>
  <c r="A88" i="10" l="1"/>
  <c r="C87" i="10"/>
  <c r="B87" i="10"/>
  <c r="D87" i="10"/>
  <c r="B85" i="12"/>
  <c r="G84" i="12"/>
  <c r="E84" i="12"/>
  <c r="D84" i="12" s="1"/>
  <c r="C84" i="12" s="1"/>
  <c r="E83" i="11"/>
  <c r="D83" i="11" s="1"/>
  <c r="B84" i="11"/>
  <c r="G83" i="11"/>
  <c r="G86" i="10"/>
  <c r="E86" i="10"/>
  <c r="A86" i="12"/>
  <c r="F85" i="12"/>
  <c r="A90" i="11"/>
  <c r="F89" i="11"/>
  <c r="C89" i="11"/>
  <c r="F86" i="10"/>
  <c r="E84" i="11" l="1"/>
  <c r="D84" i="11" s="1"/>
  <c r="B85" i="11"/>
  <c r="G84" i="11"/>
  <c r="E85" i="12"/>
  <c r="D85" i="12" s="1"/>
  <c r="C85" i="12" s="1"/>
  <c r="G85" i="12"/>
  <c r="B86" i="12"/>
  <c r="F87" i="10"/>
  <c r="G87" i="10"/>
  <c r="E87" i="10"/>
  <c r="C90" i="11"/>
  <c r="F90" i="11"/>
  <c r="A91" i="11"/>
  <c r="F86" i="12"/>
  <c r="A87" i="12"/>
  <c r="A89" i="10"/>
  <c r="C88" i="10"/>
  <c r="D88" i="10"/>
  <c r="B88" i="10"/>
  <c r="C91" i="11" l="1"/>
  <c r="F91" i="11"/>
  <c r="A92" i="11"/>
  <c r="E88" i="10"/>
  <c r="F88" i="10" s="1"/>
  <c r="G88" i="10" s="1"/>
  <c r="B87" i="12"/>
  <c r="G86" i="12"/>
  <c r="E86" i="12"/>
  <c r="D86" i="12" s="1"/>
  <c r="C86" i="12" s="1"/>
  <c r="E85" i="11"/>
  <c r="D85" i="11" s="1"/>
  <c r="B86" i="11"/>
  <c r="G85" i="11"/>
  <c r="A90" i="10"/>
  <c r="D89" i="10"/>
  <c r="C89" i="10"/>
  <c r="B89" i="10"/>
  <c r="A88" i="12"/>
  <c r="F87" i="12"/>
  <c r="C92" i="11" l="1"/>
  <c r="A93" i="11"/>
  <c r="F92" i="11"/>
  <c r="F88" i="12"/>
  <c r="A89" i="12"/>
  <c r="A91" i="10"/>
  <c r="C90" i="10"/>
  <c r="D90" i="10"/>
  <c r="B90" i="10"/>
  <c r="E89" i="10"/>
  <c r="F89" i="10" s="1"/>
  <c r="G89" i="10" s="1"/>
  <c r="E86" i="11"/>
  <c r="D86" i="11" s="1"/>
  <c r="B87" i="11"/>
  <c r="G86" i="11"/>
  <c r="E87" i="12"/>
  <c r="D87" i="12" s="1"/>
  <c r="C87" i="12" s="1"/>
  <c r="B88" i="12"/>
  <c r="G87" i="12"/>
  <c r="A92" i="10" l="1"/>
  <c r="C91" i="10"/>
  <c r="D91" i="10"/>
  <c r="B91" i="10"/>
  <c r="A94" i="11"/>
  <c r="F93" i="11"/>
  <c r="C93" i="11"/>
  <c r="E87" i="11"/>
  <c r="D87" i="11" s="1"/>
  <c r="B88" i="11"/>
  <c r="G87" i="11"/>
  <c r="E90" i="10"/>
  <c r="A90" i="12"/>
  <c r="F89" i="12"/>
  <c r="B89" i="12"/>
  <c r="G88" i="12"/>
  <c r="E88" i="12"/>
  <c r="D88" i="12" s="1"/>
  <c r="C88" i="12" s="1"/>
  <c r="F90" i="10"/>
  <c r="G90" i="10" s="1"/>
  <c r="E91" i="10" l="1"/>
  <c r="E89" i="12"/>
  <c r="D89" i="12" s="1"/>
  <c r="C89" i="12" s="1"/>
  <c r="G89" i="12"/>
  <c r="B90" i="12"/>
  <c r="F91" i="10"/>
  <c r="G91" i="10" s="1"/>
  <c r="F90" i="12"/>
  <c r="A91" i="12"/>
  <c r="E88" i="11"/>
  <c r="D88" i="11" s="1"/>
  <c r="B89" i="11"/>
  <c r="G88" i="11"/>
  <c r="C94" i="11"/>
  <c r="A95" i="11"/>
  <c r="F94" i="11"/>
  <c r="A93" i="10"/>
  <c r="C92" i="10"/>
  <c r="D92" i="10"/>
  <c r="B92" i="10"/>
  <c r="A92" i="12" l="1"/>
  <c r="F91" i="12"/>
  <c r="A94" i="10"/>
  <c r="D93" i="10"/>
  <c r="C93" i="10"/>
  <c r="B93" i="10"/>
  <c r="E92" i="10"/>
  <c r="E89" i="11"/>
  <c r="D89" i="11" s="1"/>
  <c r="B90" i="11"/>
  <c r="G89" i="11"/>
  <c r="F92" i="10"/>
  <c r="G92" i="10" s="1"/>
  <c r="C95" i="11"/>
  <c r="A96" i="11"/>
  <c r="F95" i="11"/>
  <c r="B91" i="12"/>
  <c r="G90" i="12"/>
  <c r="E90" i="12"/>
  <c r="D90" i="12" s="1"/>
  <c r="C90" i="12" s="1"/>
  <c r="E91" i="12" l="1"/>
  <c r="D91" i="12" s="1"/>
  <c r="C91" i="12" s="1"/>
  <c r="B92" i="12"/>
  <c r="G91" i="12"/>
  <c r="A95" i="10"/>
  <c r="C94" i="10"/>
  <c r="D94" i="10"/>
  <c r="B94" i="10"/>
  <c r="C96" i="11"/>
  <c r="A97" i="11"/>
  <c r="F96" i="11"/>
  <c r="E90" i="11"/>
  <c r="D90" i="11" s="1"/>
  <c r="G90" i="11"/>
  <c r="B91" i="11"/>
  <c r="E93" i="10"/>
  <c r="F93" i="10" s="1"/>
  <c r="G93" i="10" s="1"/>
  <c r="F92" i="12"/>
  <c r="A93" i="12"/>
  <c r="E94" i="10" l="1"/>
  <c r="F94" i="10"/>
  <c r="G94" i="10" s="1"/>
  <c r="B93" i="12"/>
  <c r="G92" i="12"/>
  <c r="E92" i="12"/>
  <c r="D92" i="12" s="1"/>
  <c r="C92" i="12" s="1"/>
  <c r="A98" i="11"/>
  <c r="F97" i="11"/>
  <c r="C97" i="11"/>
  <c r="A94" i="12"/>
  <c r="F93" i="12"/>
  <c r="E91" i="11"/>
  <c r="D91" i="11" s="1"/>
  <c r="B92" i="11"/>
  <c r="G91" i="11"/>
  <c r="A96" i="10"/>
  <c r="C95" i="10"/>
  <c r="D95" i="10"/>
  <c r="B95" i="10"/>
  <c r="A97" i="10" l="1"/>
  <c r="C96" i="10"/>
  <c r="D96" i="10"/>
  <c r="B96" i="10"/>
  <c r="E93" i="12"/>
  <c r="D93" i="12" s="1"/>
  <c r="C93" i="12" s="1"/>
  <c r="G93" i="12"/>
  <c r="B94" i="12"/>
  <c r="C98" i="11"/>
  <c r="F98" i="11"/>
  <c r="A99" i="11"/>
  <c r="E95" i="10"/>
  <c r="F95" i="10" s="1"/>
  <c r="G95" i="10" s="1"/>
  <c r="F94" i="12"/>
  <c r="A95" i="12"/>
  <c r="E92" i="11"/>
  <c r="D92" i="11" s="1"/>
  <c r="B93" i="11"/>
  <c r="G92" i="11"/>
  <c r="E96" i="10" l="1"/>
  <c r="F96" i="10"/>
  <c r="G96" i="10" s="1"/>
  <c r="A96" i="12"/>
  <c r="F95" i="12"/>
  <c r="C99" i="11"/>
  <c r="F99" i="11"/>
  <c r="A100" i="11"/>
  <c r="B95" i="12"/>
  <c r="G94" i="12"/>
  <c r="E94" i="12"/>
  <c r="D94" i="12" s="1"/>
  <c r="C94" i="12" s="1"/>
  <c r="E93" i="11"/>
  <c r="D93" i="11" s="1"/>
  <c r="B94" i="11"/>
  <c r="G93" i="11"/>
  <c r="A98" i="10"/>
  <c r="D97" i="10"/>
  <c r="C97" i="10"/>
  <c r="B97" i="10"/>
  <c r="C100" i="11" l="1"/>
  <c r="A101" i="11"/>
  <c r="F100" i="11"/>
  <c r="F96" i="12"/>
  <c r="A97" i="12"/>
  <c r="A99" i="10"/>
  <c r="C98" i="10"/>
  <c r="D98" i="10"/>
  <c r="B98" i="10"/>
  <c r="E97" i="10"/>
  <c r="F97" i="10" s="1"/>
  <c r="G97" i="10" s="1"/>
  <c r="E94" i="11"/>
  <c r="D94" i="11" s="1"/>
  <c r="G94" i="11"/>
  <c r="B95" i="11"/>
  <c r="E95" i="12"/>
  <c r="D95" i="12" s="1"/>
  <c r="C95" i="12" s="1"/>
  <c r="B96" i="12"/>
  <c r="G95" i="12"/>
  <c r="E95" i="11" l="1"/>
  <c r="D95" i="11" s="1"/>
  <c r="G95" i="11"/>
  <c r="B96" i="11"/>
  <c r="A100" i="10"/>
  <c r="C99" i="10"/>
  <c r="D99" i="10"/>
  <c r="B99" i="10"/>
  <c r="E98" i="10"/>
  <c r="A102" i="11"/>
  <c r="F101" i="11"/>
  <c r="C101" i="11"/>
  <c r="B97" i="12"/>
  <c r="G96" i="12"/>
  <c r="E96" i="12"/>
  <c r="D96" i="12" s="1"/>
  <c r="C96" i="12" s="1"/>
  <c r="F98" i="10"/>
  <c r="G98" i="10" s="1"/>
  <c r="A98" i="12"/>
  <c r="F97" i="12"/>
  <c r="A101" i="10" l="1"/>
  <c r="C100" i="10"/>
  <c r="D100" i="10"/>
  <c r="B100" i="10"/>
  <c r="E99" i="10"/>
  <c r="F99" i="10" s="1"/>
  <c r="G99" i="10" s="1"/>
  <c r="E96" i="11"/>
  <c r="D96" i="11" s="1"/>
  <c r="B97" i="11"/>
  <c r="G96" i="11"/>
  <c r="C102" i="11"/>
  <c r="A103" i="11"/>
  <c r="F102" i="11"/>
  <c r="F98" i="12"/>
  <c r="A99" i="12"/>
  <c r="E97" i="12"/>
  <c r="D97" i="12" s="1"/>
  <c r="C97" i="12" s="1"/>
  <c r="G97" i="12"/>
  <c r="B98" i="12"/>
  <c r="E97" i="11" l="1"/>
  <c r="D97" i="11" s="1"/>
  <c r="B98" i="11"/>
  <c r="G97" i="11"/>
  <c r="G100" i="10"/>
  <c r="E100" i="10"/>
  <c r="A100" i="12"/>
  <c r="F99" i="12"/>
  <c r="C103" i="11"/>
  <c r="A104" i="11"/>
  <c r="F103" i="11"/>
  <c r="F100" i="10"/>
  <c r="B99" i="12"/>
  <c r="G98" i="12"/>
  <c r="E98" i="12"/>
  <c r="D98" i="12" s="1"/>
  <c r="C98" i="12" s="1"/>
  <c r="A102" i="10"/>
  <c r="C101" i="10"/>
  <c r="D101" i="10"/>
  <c r="B101" i="10"/>
  <c r="E99" i="12" l="1"/>
  <c r="D99" i="12" s="1"/>
  <c r="C99" i="12" s="1"/>
  <c r="B100" i="12"/>
  <c r="G99" i="12"/>
  <c r="A103" i="10"/>
  <c r="C102" i="10"/>
  <c r="D102" i="10"/>
  <c r="B102" i="10"/>
  <c r="G101" i="10"/>
  <c r="E101" i="10"/>
  <c r="F100" i="12"/>
  <c r="A101" i="12"/>
  <c r="E98" i="11"/>
  <c r="D98" i="11" s="1"/>
  <c r="G98" i="11"/>
  <c r="B99" i="11"/>
  <c r="F101" i="10"/>
  <c r="C104" i="11"/>
  <c r="A105" i="11"/>
  <c r="F104" i="11"/>
  <c r="A104" i="10" l="1"/>
  <c r="C103" i="10"/>
  <c r="D103" i="10"/>
  <c r="B103" i="10"/>
  <c r="E102" i="10"/>
  <c r="F102" i="10" s="1"/>
  <c r="G102" i="10" s="1"/>
  <c r="A102" i="12"/>
  <c r="F101" i="12"/>
  <c r="B101" i="12"/>
  <c r="G100" i="12"/>
  <c r="E100" i="12"/>
  <c r="D100" i="12" s="1"/>
  <c r="C100" i="12" s="1"/>
  <c r="E99" i="11"/>
  <c r="D99" i="11" s="1"/>
  <c r="B100" i="11"/>
  <c r="G99" i="11"/>
  <c r="C105" i="11"/>
  <c r="A106" i="11"/>
  <c r="F105" i="11"/>
  <c r="F102" i="12" l="1"/>
  <c r="A103" i="12"/>
  <c r="E101" i="12"/>
  <c r="D101" i="12" s="1"/>
  <c r="C101" i="12" s="1"/>
  <c r="B102" i="12"/>
  <c r="G101" i="12"/>
  <c r="E103" i="10"/>
  <c r="F103" i="10" s="1"/>
  <c r="G103" i="10" s="1"/>
  <c r="E100" i="11"/>
  <c r="D100" i="11" s="1"/>
  <c r="B101" i="11"/>
  <c r="G100" i="11"/>
  <c r="C106" i="11"/>
  <c r="A107" i="11"/>
  <c r="F106" i="11"/>
  <c r="A105" i="10"/>
  <c r="C104" i="10"/>
  <c r="D104" i="10"/>
  <c r="B104" i="10"/>
  <c r="A104" i="12" l="1"/>
  <c r="F103" i="12"/>
  <c r="A106" i="10"/>
  <c r="D105" i="10"/>
  <c r="C105" i="10"/>
  <c r="B105" i="10"/>
  <c r="E104" i="10"/>
  <c r="E101" i="11"/>
  <c r="D101" i="11" s="1"/>
  <c r="B102" i="11"/>
  <c r="G101" i="11"/>
  <c r="F104" i="10"/>
  <c r="G104" i="10" s="1"/>
  <c r="C107" i="11"/>
  <c r="A108" i="11"/>
  <c r="F107" i="11"/>
  <c r="B103" i="12"/>
  <c r="G102" i="12"/>
  <c r="E102" i="12"/>
  <c r="D102" i="12" s="1"/>
  <c r="C102" i="12" s="1"/>
  <c r="A107" i="10" l="1"/>
  <c r="C106" i="10"/>
  <c r="D106" i="10"/>
  <c r="B106" i="10"/>
  <c r="C108" i="11"/>
  <c r="A109" i="11"/>
  <c r="F108" i="11"/>
  <c r="E102" i="11"/>
  <c r="D102" i="11" s="1"/>
  <c r="G102" i="11"/>
  <c r="B103" i="11"/>
  <c r="E105" i="10"/>
  <c r="F105" i="10" s="1"/>
  <c r="G105" i="10" s="1"/>
  <c r="E103" i="12"/>
  <c r="D103" i="12" s="1"/>
  <c r="C103" i="12" s="1"/>
  <c r="B104" i="12"/>
  <c r="G103" i="12"/>
  <c r="F104" i="12"/>
  <c r="A105" i="12"/>
  <c r="B105" i="12" l="1"/>
  <c r="G104" i="12"/>
  <c r="E104" i="12"/>
  <c r="D104" i="12" s="1"/>
  <c r="C104" i="12" s="1"/>
  <c r="C109" i="11"/>
  <c r="A110" i="11"/>
  <c r="F109" i="11"/>
  <c r="E106" i="10"/>
  <c r="F106" i="10" s="1"/>
  <c r="G106" i="10" s="1"/>
  <c r="A106" i="12"/>
  <c r="F105" i="12"/>
  <c r="E103" i="11"/>
  <c r="D103" i="11" s="1"/>
  <c r="B104" i="11"/>
  <c r="G103" i="11"/>
  <c r="A108" i="10"/>
  <c r="C107" i="10"/>
  <c r="D107" i="10"/>
  <c r="B107" i="10"/>
  <c r="A109" i="10" l="1"/>
  <c r="C108" i="10"/>
  <c r="B108" i="10"/>
  <c r="D108" i="10"/>
  <c r="E107" i="10"/>
  <c r="F106" i="12"/>
  <c r="A107" i="12"/>
  <c r="C110" i="11"/>
  <c r="A111" i="11"/>
  <c r="F110" i="11"/>
  <c r="E105" i="12"/>
  <c r="D105" i="12" s="1"/>
  <c r="C105" i="12" s="1"/>
  <c r="B106" i="12"/>
  <c r="G105" i="12"/>
  <c r="F107" i="10"/>
  <c r="G107" i="10" s="1"/>
  <c r="E104" i="11"/>
  <c r="D104" i="11" s="1"/>
  <c r="G104" i="11"/>
  <c r="B105" i="11"/>
  <c r="A108" i="12" l="1"/>
  <c r="F107" i="12"/>
  <c r="E108" i="10"/>
  <c r="F108" i="10" s="1"/>
  <c r="G108" i="10" s="1"/>
  <c r="E105" i="11"/>
  <c r="D105" i="11" s="1"/>
  <c r="B106" i="11"/>
  <c r="G105" i="11"/>
  <c r="C111" i="11"/>
  <c r="A112" i="11"/>
  <c r="F111" i="11"/>
  <c r="B107" i="12"/>
  <c r="G106" i="12"/>
  <c r="E106" i="12"/>
  <c r="D106" i="12" s="1"/>
  <c r="C106" i="12" s="1"/>
  <c r="A110" i="10"/>
  <c r="D109" i="10"/>
  <c r="C109" i="10"/>
  <c r="B109" i="10"/>
  <c r="E107" i="12" l="1"/>
  <c r="D107" i="12" s="1"/>
  <c r="C107" i="12" s="1"/>
  <c r="B108" i="12"/>
  <c r="G107" i="12"/>
  <c r="E106" i="11"/>
  <c r="D106" i="11" s="1"/>
  <c r="G106" i="11"/>
  <c r="B107" i="11"/>
  <c r="E109" i="10"/>
  <c r="C112" i="11"/>
  <c r="A113" i="11"/>
  <c r="F112" i="11"/>
  <c r="F109" i="10"/>
  <c r="G109" i="10" s="1"/>
  <c r="A111" i="10"/>
  <c r="C110" i="10"/>
  <c r="D110" i="10"/>
  <c r="B110" i="10"/>
  <c r="F108" i="12"/>
  <c r="A109" i="12"/>
  <c r="E110" i="10" l="1"/>
  <c r="F110" i="10" s="1"/>
  <c r="G110" i="10" s="1"/>
  <c r="A110" i="12"/>
  <c r="F109" i="12"/>
  <c r="C113" i="11"/>
  <c r="A114" i="11"/>
  <c r="F113" i="11"/>
  <c r="E107" i="11"/>
  <c r="D107" i="11" s="1"/>
  <c r="B108" i="11"/>
  <c r="G107" i="11"/>
  <c r="B109" i="12"/>
  <c r="G108" i="12"/>
  <c r="E108" i="12"/>
  <c r="D108" i="12" s="1"/>
  <c r="C108" i="12" s="1"/>
  <c r="A112" i="10"/>
  <c r="C111" i="10"/>
  <c r="D111" i="10"/>
  <c r="B111" i="10"/>
  <c r="E109" i="12" l="1"/>
  <c r="D109" i="12" s="1"/>
  <c r="C109" i="12" s="1"/>
  <c r="B110" i="12"/>
  <c r="G109" i="12"/>
  <c r="F110" i="12"/>
  <c r="A111" i="12"/>
  <c r="C112" i="10"/>
  <c r="A113" i="10"/>
  <c r="D112" i="10"/>
  <c r="B112" i="10"/>
  <c r="C114" i="11"/>
  <c r="A115" i="11"/>
  <c r="F114" i="11"/>
  <c r="G111" i="10"/>
  <c r="E111" i="10"/>
  <c r="E108" i="11"/>
  <c r="D108" i="11" s="1"/>
  <c r="G108" i="11"/>
  <c r="B109" i="11"/>
  <c r="F111" i="10"/>
  <c r="A114" i="10" l="1"/>
  <c r="D113" i="10"/>
  <c r="C113" i="10"/>
  <c r="B113" i="10"/>
  <c r="C115" i="11"/>
  <c r="A116" i="11"/>
  <c r="F115" i="11"/>
  <c r="B111" i="12"/>
  <c r="G110" i="12"/>
  <c r="E110" i="12"/>
  <c r="D110" i="12" s="1"/>
  <c r="C110" i="12" s="1"/>
  <c r="E109" i="11"/>
  <c r="D109" i="11" s="1"/>
  <c r="B110" i="11"/>
  <c r="G109" i="11"/>
  <c r="E112" i="10"/>
  <c r="F112" i="10" s="1"/>
  <c r="G112" i="10" s="1"/>
  <c r="A112" i="12"/>
  <c r="F111" i="12"/>
  <c r="C116" i="11" l="1"/>
  <c r="A117" i="11"/>
  <c r="F116" i="11"/>
  <c r="G113" i="10"/>
  <c r="E113" i="10"/>
  <c r="F113" i="10"/>
  <c r="F112" i="12"/>
  <c r="A113" i="12"/>
  <c r="E110" i="11"/>
  <c r="D110" i="11" s="1"/>
  <c r="G110" i="11"/>
  <c r="B111" i="11"/>
  <c r="E111" i="12"/>
  <c r="D111" i="12" s="1"/>
  <c r="C111" i="12" s="1"/>
  <c r="B112" i="12"/>
  <c r="G111" i="12"/>
  <c r="C114" i="10"/>
  <c r="A115" i="10"/>
  <c r="D114" i="10"/>
  <c r="B114" i="10"/>
  <c r="A114" i="12" l="1"/>
  <c r="F113" i="12"/>
  <c r="A116" i="10"/>
  <c r="C115" i="10"/>
  <c r="D115" i="10"/>
  <c r="B115" i="10"/>
  <c r="E111" i="11"/>
  <c r="D111" i="11" s="1"/>
  <c r="B112" i="11"/>
  <c r="G111" i="11"/>
  <c r="E114" i="10"/>
  <c r="F114" i="10" s="1"/>
  <c r="G114" i="10" s="1"/>
  <c r="C117" i="11"/>
  <c r="A118" i="11"/>
  <c r="F117" i="11"/>
  <c r="B113" i="12"/>
  <c r="G112" i="12"/>
  <c r="E112" i="12"/>
  <c r="D112" i="12" s="1"/>
  <c r="C112" i="12" s="1"/>
  <c r="A117" i="10" l="1"/>
  <c r="C116" i="10"/>
  <c r="D116" i="10"/>
  <c r="B116" i="10"/>
  <c r="E113" i="12"/>
  <c r="D113" i="12" s="1"/>
  <c r="C113" i="12" s="1"/>
  <c r="B114" i="12"/>
  <c r="G113" i="12"/>
  <c r="E112" i="11"/>
  <c r="D112" i="11" s="1"/>
  <c r="G112" i="11"/>
  <c r="B113" i="11"/>
  <c r="E115" i="10"/>
  <c r="C118" i="11"/>
  <c r="A119" i="11"/>
  <c r="F118" i="11"/>
  <c r="F115" i="10"/>
  <c r="G115" i="10" s="1"/>
  <c r="F114" i="12"/>
  <c r="A115" i="12"/>
  <c r="E116" i="10" l="1"/>
  <c r="F116" i="10"/>
  <c r="G116" i="10" s="1"/>
  <c r="E113" i="11"/>
  <c r="D113" i="11" s="1"/>
  <c r="B114" i="11"/>
  <c r="G113" i="11"/>
  <c r="A116" i="12"/>
  <c r="F115" i="12"/>
  <c r="C119" i="11"/>
  <c r="A120" i="11"/>
  <c r="F119" i="11"/>
  <c r="B115" i="12"/>
  <c r="G114" i="12"/>
  <c r="E114" i="12"/>
  <c r="D114" i="12" s="1"/>
  <c r="C114" i="12" s="1"/>
  <c r="A118" i="10"/>
  <c r="D117" i="10"/>
  <c r="C117" i="10"/>
  <c r="B117" i="10"/>
  <c r="E115" i="12" l="1"/>
  <c r="D115" i="12" s="1"/>
  <c r="C115" i="12" s="1"/>
  <c r="B116" i="12"/>
  <c r="G115" i="12"/>
  <c r="F116" i="12"/>
  <c r="A117" i="12"/>
  <c r="E117" i="10"/>
  <c r="F117" i="10" s="1"/>
  <c r="G117" i="10" s="1"/>
  <c r="C120" i="11"/>
  <c r="A121" i="11"/>
  <c r="F120" i="11"/>
  <c r="A119" i="10"/>
  <c r="D118" i="10"/>
  <c r="C118" i="10"/>
  <c r="B118" i="10"/>
  <c r="E114" i="11"/>
  <c r="D114" i="11" s="1"/>
  <c r="G114" i="11"/>
  <c r="B115" i="11"/>
  <c r="E118" i="10" l="1"/>
  <c r="A120" i="10"/>
  <c r="C119" i="10"/>
  <c r="D119" i="10"/>
  <c r="B119" i="10"/>
  <c r="C121" i="11"/>
  <c r="A122" i="11"/>
  <c r="F121" i="11"/>
  <c r="B117" i="12"/>
  <c r="G116" i="12"/>
  <c r="E116" i="12"/>
  <c r="D116" i="12" s="1"/>
  <c r="C116" i="12" s="1"/>
  <c r="E115" i="11"/>
  <c r="D115" i="11" s="1"/>
  <c r="B116" i="11"/>
  <c r="G115" i="11"/>
  <c r="F118" i="10"/>
  <c r="G118" i="10" s="1"/>
  <c r="A118" i="12"/>
  <c r="F117" i="12"/>
  <c r="C120" i="10" l="1"/>
  <c r="A121" i="10"/>
  <c r="D120" i="10"/>
  <c r="B120" i="10"/>
  <c r="C122" i="11"/>
  <c r="A123" i="11"/>
  <c r="F122" i="11"/>
  <c r="E116" i="11"/>
  <c r="D116" i="11" s="1"/>
  <c r="G116" i="11"/>
  <c r="B117" i="11"/>
  <c r="E119" i="10"/>
  <c r="F119" i="10" s="1"/>
  <c r="G119" i="10" s="1"/>
  <c r="E117" i="12"/>
  <c r="D117" i="12" s="1"/>
  <c r="C117" i="12" s="1"/>
  <c r="B118" i="12"/>
  <c r="G117" i="12"/>
  <c r="F118" i="12"/>
  <c r="A119" i="12"/>
  <c r="B119" i="12" l="1"/>
  <c r="G118" i="12"/>
  <c r="E118" i="12"/>
  <c r="D118" i="12" s="1"/>
  <c r="C118" i="12" s="1"/>
  <c r="E117" i="11"/>
  <c r="D117" i="11" s="1"/>
  <c r="B118" i="11"/>
  <c r="G117" i="11"/>
  <c r="C123" i="11"/>
  <c r="A124" i="11"/>
  <c r="F123" i="11"/>
  <c r="A122" i="10"/>
  <c r="D121" i="10"/>
  <c r="C121" i="10"/>
  <c r="B121" i="10"/>
  <c r="E120" i="10"/>
  <c r="F120" i="10" s="1"/>
  <c r="G120" i="10" s="1"/>
  <c r="A120" i="12"/>
  <c r="F119" i="12"/>
  <c r="C122" i="10" l="1"/>
  <c r="A123" i="10"/>
  <c r="D122" i="10"/>
  <c r="B122" i="10"/>
  <c r="E121" i="10"/>
  <c r="F121" i="10" s="1"/>
  <c r="G121" i="10" s="1"/>
  <c r="E119" i="12"/>
  <c r="D119" i="12" s="1"/>
  <c r="C119" i="12" s="1"/>
  <c r="B120" i="12"/>
  <c r="G119" i="12"/>
  <c r="E118" i="11"/>
  <c r="D118" i="11" s="1"/>
  <c r="G118" i="11"/>
  <c r="B119" i="11"/>
  <c r="F120" i="12"/>
  <c r="A121" i="12"/>
  <c r="C124" i="11"/>
  <c r="A125" i="11"/>
  <c r="F124" i="11"/>
  <c r="E122" i="10" l="1"/>
  <c r="A122" i="12"/>
  <c r="F121" i="12"/>
  <c r="A124" i="10"/>
  <c r="C123" i="10"/>
  <c r="D123" i="10"/>
  <c r="B123" i="10"/>
  <c r="B121" i="12"/>
  <c r="G120" i="12"/>
  <c r="E120" i="12"/>
  <c r="D120" i="12" s="1"/>
  <c r="C120" i="12" s="1"/>
  <c r="F122" i="10"/>
  <c r="G122" i="10" s="1"/>
  <c r="C125" i="11"/>
  <c r="A126" i="11"/>
  <c r="F125" i="11"/>
  <c r="E119" i="11"/>
  <c r="D119" i="11" s="1"/>
  <c r="B120" i="11"/>
  <c r="G119" i="11"/>
  <c r="E123" i="10" l="1"/>
  <c r="F123" i="10"/>
  <c r="G123" i="10" s="1"/>
  <c r="F122" i="12"/>
  <c r="A123" i="12"/>
  <c r="C126" i="11"/>
  <c r="A127" i="11"/>
  <c r="F126" i="11"/>
  <c r="E120" i="11"/>
  <c r="D120" i="11" s="1"/>
  <c r="G120" i="11"/>
  <c r="B121" i="11"/>
  <c r="E121" i="12"/>
  <c r="D121" i="12" s="1"/>
  <c r="C121" i="12" s="1"/>
  <c r="B122" i="12"/>
  <c r="G121" i="12"/>
  <c r="A125" i="10"/>
  <c r="C124" i="10"/>
  <c r="B124" i="10"/>
  <c r="D124" i="10"/>
  <c r="A126" i="10" l="1"/>
  <c r="D125" i="10"/>
  <c r="C125" i="10"/>
  <c r="B125" i="10"/>
  <c r="C127" i="11"/>
  <c r="A128" i="11"/>
  <c r="F127" i="11"/>
  <c r="E121" i="11"/>
  <c r="D121" i="11" s="1"/>
  <c r="B122" i="11"/>
  <c r="G121" i="11"/>
  <c r="F124" i="10"/>
  <c r="G124" i="10"/>
  <c r="E124" i="10"/>
  <c r="B123" i="12"/>
  <c r="G122" i="12"/>
  <c r="E122" i="12"/>
  <c r="D122" i="12" s="1"/>
  <c r="C122" i="12" s="1"/>
  <c r="A124" i="12"/>
  <c r="F123" i="12"/>
  <c r="E125" i="10" l="1"/>
  <c r="F125" i="10" s="1"/>
  <c r="G125" i="10" s="1"/>
  <c r="E123" i="12"/>
  <c r="D123" i="12" s="1"/>
  <c r="C123" i="12" s="1"/>
  <c r="B124" i="12"/>
  <c r="G123" i="12"/>
  <c r="C128" i="11"/>
  <c r="A129" i="11"/>
  <c r="F128" i="11"/>
  <c r="F124" i="12"/>
  <c r="A125" i="12"/>
  <c r="E122" i="11"/>
  <c r="D122" i="11" s="1"/>
  <c r="G122" i="11"/>
  <c r="B123" i="11"/>
  <c r="C126" i="10"/>
  <c r="A127" i="10"/>
  <c r="D126" i="10"/>
  <c r="B126" i="10"/>
  <c r="B125" i="12" l="1"/>
  <c r="G124" i="12"/>
  <c r="E124" i="12"/>
  <c r="D124" i="12" s="1"/>
  <c r="C124" i="12" s="1"/>
  <c r="A126" i="12"/>
  <c r="F125" i="12"/>
  <c r="C129" i="11"/>
  <c r="A130" i="11"/>
  <c r="F129" i="11"/>
  <c r="A128" i="10"/>
  <c r="C127" i="10"/>
  <c r="D127" i="10"/>
  <c r="B127" i="10"/>
  <c r="E126" i="10"/>
  <c r="F126" i="10" s="1"/>
  <c r="G126" i="10" s="1"/>
  <c r="E123" i="11"/>
  <c r="D123" i="11" s="1"/>
  <c r="B124" i="11"/>
  <c r="G123" i="11"/>
  <c r="E127" i="10" l="1"/>
  <c r="C130" i="11"/>
  <c r="A131" i="11"/>
  <c r="F130" i="11"/>
  <c r="E124" i="11"/>
  <c r="D124" i="11" s="1"/>
  <c r="G124" i="11"/>
  <c r="B125" i="11"/>
  <c r="F126" i="12"/>
  <c r="A127" i="12"/>
  <c r="F127" i="10"/>
  <c r="G127" i="10" s="1"/>
  <c r="C128" i="10"/>
  <c r="A129" i="10"/>
  <c r="D128" i="10"/>
  <c r="B128" i="10"/>
  <c r="E125" i="12"/>
  <c r="D125" i="12" s="1"/>
  <c r="C125" i="12" s="1"/>
  <c r="B126" i="12"/>
  <c r="G125" i="12"/>
  <c r="C131" i="11" l="1"/>
  <c r="A132" i="11"/>
  <c r="F131" i="11"/>
  <c r="E125" i="11"/>
  <c r="D125" i="11" s="1"/>
  <c r="B126" i="11"/>
  <c r="G125" i="11"/>
  <c r="E128" i="10"/>
  <c r="F128" i="10" s="1"/>
  <c r="G128" i="10" s="1"/>
  <c r="A128" i="12"/>
  <c r="F127" i="12"/>
  <c r="B127" i="12"/>
  <c r="G126" i="12"/>
  <c r="E126" i="12"/>
  <c r="D126" i="12" s="1"/>
  <c r="C126" i="12" s="1"/>
  <c r="A130" i="10"/>
  <c r="C129" i="10"/>
  <c r="D129" i="10"/>
  <c r="B129" i="10"/>
  <c r="C130" i="10" l="1"/>
  <c r="A131" i="10"/>
  <c r="D130" i="10"/>
  <c r="B130" i="10"/>
  <c r="F128" i="12"/>
  <c r="A129" i="12"/>
  <c r="C132" i="11"/>
  <c r="A133" i="11"/>
  <c r="F132" i="11"/>
  <c r="E127" i="12"/>
  <c r="D127" i="12" s="1"/>
  <c r="C127" i="12" s="1"/>
  <c r="B128" i="12"/>
  <c r="G127" i="12"/>
  <c r="E129" i="10"/>
  <c r="F129" i="10"/>
  <c r="G129" i="10" s="1"/>
  <c r="E126" i="11"/>
  <c r="D126" i="11" s="1"/>
  <c r="G126" i="11"/>
  <c r="B127" i="11"/>
  <c r="C133" i="11" l="1"/>
  <c r="A134" i="11"/>
  <c r="F133" i="11"/>
  <c r="G130" i="10"/>
  <c r="E130" i="10"/>
  <c r="B129" i="12"/>
  <c r="G128" i="12"/>
  <c r="E128" i="12"/>
  <c r="D128" i="12" s="1"/>
  <c r="C128" i="12" s="1"/>
  <c r="F130" i="10"/>
  <c r="E127" i="11"/>
  <c r="D127" i="11" s="1"/>
  <c r="B128" i="11"/>
  <c r="G127" i="11"/>
  <c r="A130" i="12"/>
  <c r="F129" i="12"/>
  <c r="A132" i="10"/>
  <c r="C131" i="10"/>
  <c r="D131" i="10"/>
  <c r="B131" i="10"/>
  <c r="A133" i="10" l="1"/>
  <c r="C132" i="10"/>
  <c r="D132" i="10"/>
  <c r="B132" i="10"/>
  <c r="E128" i="11"/>
  <c r="D128" i="11" s="1"/>
  <c r="G128" i="11"/>
  <c r="B129" i="11"/>
  <c r="E131" i="10"/>
  <c r="E129" i="12"/>
  <c r="D129" i="12" s="1"/>
  <c r="C129" i="12" s="1"/>
  <c r="B130" i="12"/>
  <c r="G129" i="12"/>
  <c r="C134" i="11"/>
  <c r="A135" i="11"/>
  <c r="F134" i="11"/>
  <c r="F131" i="10"/>
  <c r="G131" i="10" s="1"/>
  <c r="F130" i="12"/>
  <c r="A131" i="12"/>
  <c r="E132" i="10" l="1"/>
  <c r="F132" i="10" s="1"/>
  <c r="G132" i="10" s="1"/>
  <c r="B131" i="12"/>
  <c r="G130" i="12"/>
  <c r="E130" i="12"/>
  <c r="D130" i="12" s="1"/>
  <c r="C130" i="12" s="1"/>
  <c r="E129" i="11"/>
  <c r="D129" i="11" s="1"/>
  <c r="B130" i="11"/>
  <c r="G129" i="11"/>
  <c r="A132" i="12"/>
  <c r="F131" i="12"/>
  <c r="C135" i="11"/>
  <c r="A136" i="11"/>
  <c r="F135" i="11"/>
  <c r="A134" i="10"/>
  <c r="C133" i="10"/>
  <c r="D133" i="10"/>
  <c r="B133" i="10"/>
  <c r="C134" i="10" l="1"/>
  <c r="A135" i="10"/>
  <c r="D134" i="10"/>
  <c r="B134" i="10"/>
  <c r="E130" i="11"/>
  <c r="D130" i="11" s="1"/>
  <c r="G130" i="11"/>
  <c r="B131" i="11"/>
  <c r="E131" i="12"/>
  <c r="D131" i="12" s="1"/>
  <c r="C131" i="12" s="1"/>
  <c r="B132" i="12"/>
  <c r="G131" i="12"/>
  <c r="E133" i="10"/>
  <c r="F133" i="10" s="1"/>
  <c r="G133" i="10" s="1"/>
  <c r="F132" i="12"/>
  <c r="A133" i="12"/>
  <c r="C136" i="11"/>
  <c r="A137" i="11"/>
  <c r="F136" i="11"/>
  <c r="A136" i="10" l="1"/>
  <c r="C135" i="10"/>
  <c r="D135" i="10"/>
  <c r="B135" i="10"/>
  <c r="E134" i="10"/>
  <c r="F134" i="10" s="1"/>
  <c r="G134" i="10" s="1"/>
  <c r="E131" i="11"/>
  <c r="D131" i="11" s="1"/>
  <c r="B132" i="11"/>
  <c r="G131" i="11"/>
  <c r="A134" i="12"/>
  <c r="F133" i="12"/>
  <c r="C137" i="11"/>
  <c r="A138" i="11"/>
  <c r="F137" i="11"/>
  <c r="B133" i="12"/>
  <c r="G132" i="12"/>
  <c r="E132" i="12"/>
  <c r="D132" i="12" s="1"/>
  <c r="C132" i="12" s="1"/>
  <c r="E133" i="12" l="1"/>
  <c r="D133" i="12" s="1"/>
  <c r="C133" i="12" s="1"/>
  <c r="B134" i="12"/>
  <c r="G133" i="12"/>
  <c r="F135" i="10"/>
  <c r="G135" i="10" s="1"/>
  <c r="F134" i="12"/>
  <c r="A135" i="12"/>
  <c r="C138" i="11"/>
  <c r="A139" i="11"/>
  <c r="F138" i="11"/>
  <c r="A137" i="10"/>
  <c r="C136" i="10"/>
  <c r="D136" i="10"/>
  <c r="B136" i="10"/>
  <c r="E132" i="11"/>
  <c r="D132" i="11" s="1"/>
  <c r="G132" i="11"/>
  <c r="B133" i="11"/>
  <c r="E135" i="10"/>
  <c r="E133" i="11" l="1"/>
  <c r="D133" i="11" s="1"/>
  <c r="B134" i="11"/>
  <c r="G133" i="11"/>
  <c r="F136" i="10"/>
  <c r="G136" i="10" s="1"/>
  <c r="C139" i="11"/>
  <c r="A140" i="11"/>
  <c r="F139" i="11"/>
  <c r="A138" i="10"/>
  <c r="D137" i="10"/>
  <c r="C137" i="10"/>
  <c r="B137" i="10"/>
  <c r="A136" i="12"/>
  <c r="F135" i="12"/>
  <c r="B135" i="12"/>
  <c r="G134" i="12"/>
  <c r="E134" i="12"/>
  <c r="D134" i="12" s="1"/>
  <c r="C134" i="12" s="1"/>
  <c r="E136" i="10"/>
  <c r="F136" i="12" l="1"/>
  <c r="A137" i="12"/>
  <c r="C138" i="10"/>
  <c r="A139" i="10"/>
  <c r="D138" i="10"/>
  <c r="B138" i="10"/>
  <c r="E137" i="10"/>
  <c r="F137" i="10" s="1"/>
  <c r="G137" i="10" s="1"/>
  <c r="E135" i="12"/>
  <c r="D135" i="12" s="1"/>
  <c r="C135" i="12" s="1"/>
  <c r="B136" i="12"/>
  <c r="G135" i="12"/>
  <c r="C140" i="11"/>
  <c r="A141" i="11"/>
  <c r="F140" i="11"/>
  <c r="E134" i="11"/>
  <c r="D134" i="11" s="1"/>
  <c r="G134" i="11"/>
  <c r="B135" i="11"/>
  <c r="A140" i="10" l="1"/>
  <c r="D139" i="10"/>
  <c r="C139" i="10"/>
  <c r="B139" i="10"/>
  <c r="B137" i="12"/>
  <c r="G136" i="12"/>
  <c r="E136" i="12"/>
  <c r="D136" i="12" s="1"/>
  <c r="C136" i="12" s="1"/>
  <c r="G138" i="10"/>
  <c r="E138" i="10"/>
  <c r="A138" i="12"/>
  <c r="F137" i="12"/>
  <c r="E135" i="11"/>
  <c r="D135" i="11" s="1"/>
  <c r="B136" i="11"/>
  <c r="G135" i="11"/>
  <c r="C141" i="11"/>
  <c r="A142" i="11"/>
  <c r="F141" i="11"/>
  <c r="F138" i="10"/>
  <c r="E139" i="10" l="1"/>
  <c r="F139" i="10"/>
  <c r="G139" i="10" s="1"/>
  <c r="C142" i="11"/>
  <c r="A143" i="11"/>
  <c r="F142" i="11"/>
  <c r="F138" i="12"/>
  <c r="A139" i="12"/>
  <c r="E136" i="11"/>
  <c r="D136" i="11" s="1"/>
  <c r="G136" i="11"/>
  <c r="B137" i="11"/>
  <c r="E137" i="12"/>
  <c r="D137" i="12" s="1"/>
  <c r="C137" i="12" s="1"/>
  <c r="B138" i="12"/>
  <c r="G137" i="12"/>
  <c r="A141" i="10"/>
  <c r="C140" i="10"/>
  <c r="D140" i="10"/>
  <c r="B140" i="10"/>
  <c r="A140" i="12" l="1"/>
  <c r="F139" i="12"/>
  <c r="A142" i="10"/>
  <c r="D141" i="10"/>
  <c r="C141" i="10"/>
  <c r="B141" i="10"/>
  <c r="E137" i="11"/>
  <c r="D137" i="11" s="1"/>
  <c r="B138" i="11"/>
  <c r="G137" i="11"/>
  <c r="E140" i="10"/>
  <c r="F140" i="10"/>
  <c r="G140" i="10" s="1"/>
  <c r="B139" i="12"/>
  <c r="G138" i="12"/>
  <c r="E138" i="12"/>
  <c r="D138" i="12" s="1"/>
  <c r="C138" i="12" s="1"/>
  <c r="C143" i="11"/>
  <c r="F143" i="11"/>
  <c r="A144" i="11"/>
  <c r="E138" i="11" l="1"/>
  <c r="D138" i="11" s="1"/>
  <c r="G138" i="11"/>
  <c r="B139" i="11"/>
  <c r="C142" i="10"/>
  <c r="A143" i="10"/>
  <c r="D142" i="10"/>
  <c r="B142" i="10"/>
  <c r="C144" i="11"/>
  <c r="A145" i="11"/>
  <c r="F144" i="11"/>
  <c r="E141" i="10"/>
  <c r="F141" i="10" s="1"/>
  <c r="G141" i="10" s="1"/>
  <c r="E139" i="12"/>
  <c r="D139" i="12" s="1"/>
  <c r="C139" i="12" s="1"/>
  <c r="G139" i="12"/>
  <c r="B140" i="12"/>
  <c r="F140" i="12"/>
  <c r="A141" i="12"/>
  <c r="B141" i="12" l="1"/>
  <c r="G140" i="12"/>
  <c r="E140" i="12"/>
  <c r="D140" i="12" s="1"/>
  <c r="C140" i="12" s="1"/>
  <c r="G142" i="10"/>
  <c r="E142" i="10"/>
  <c r="E139" i="11"/>
  <c r="D139" i="11" s="1"/>
  <c r="G139" i="11"/>
  <c r="B140" i="11"/>
  <c r="A142" i="12"/>
  <c r="F141" i="12"/>
  <c r="F142" i="10"/>
  <c r="C145" i="11"/>
  <c r="A146" i="11"/>
  <c r="F145" i="11"/>
  <c r="A144" i="10"/>
  <c r="C143" i="10"/>
  <c r="D143" i="10"/>
  <c r="B143" i="10"/>
  <c r="E140" i="11" l="1"/>
  <c r="D140" i="11" s="1"/>
  <c r="G140" i="11"/>
  <c r="B141" i="11"/>
  <c r="C144" i="10"/>
  <c r="A145" i="10"/>
  <c r="D144" i="10"/>
  <c r="B144" i="10"/>
  <c r="G143" i="10"/>
  <c r="E143" i="10"/>
  <c r="F143" i="10"/>
  <c r="C146" i="11"/>
  <c r="A147" i="11"/>
  <c r="F146" i="11"/>
  <c r="F142" i="12"/>
  <c r="A143" i="12"/>
  <c r="E141" i="12"/>
  <c r="D141" i="12" s="1"/>
  <c r="C141" i="12" s="1"/>
  <c r="B142" i="12"/>
  <c r="G141" i="12"/>
  <c r="C147" i="11" l="1"/>
  <c r="F147" i="11"/>
  <c r="A148" i="11"/>
  <c r="A144" i="12"/>
  <c r="F143" i="12"/>
  <c r="E144" i="10"/>
  <c r="E141" i="11"/>
  <c r="D141" i="11" s="1"/>
  <c r="G141" i="11"/>
  <c r="B142" i="11"/>
  <c r="F144" i="10"/>
  <c r="G144" i="10" s="1"/>
  <c r="B143" i="12"/>
  <c r="G142" i="12"/>
  <c r="E142" i="12"/>
  <c r="D142" i="12" s="1"/>
  <c r="C142" i="12" s="1"/>
  <c r="A146" i="10"/>
  <c r="D145" i="10"/>
  <c r="C145" i="10"/>
  <c r="B145" i="10"/>
  <c r="E143" i="12" l="1"/>
  <c r="D143" i="12" s="1"/>
  <c r="C143" i="12" s="1"/>
  <c r="G143" i="12"/>
  <c r="B144" i="12"/>
  <c r="F144" i="12"/>
  <c r="A145" i="12"/>
  <c r="C146" i="10"/>
  <c r="A147" i="10"/>
  <c r="D146" i="10"/>
  <c r="B146" i="10"/>
  <c r="C148" i="11"/>
  <c r="A149" i="11"/>
  <c r="F148" i="11"/>
  <c r="E145" i="10"/>
  <c r="F145" i="10" s="1"/>
  <c r="G145" i="10" s="1"/>
  <c r="E142" i="11"/>
  <c r="D142" i="11" s="1"/>
  <c r="G142" i="11"/>
  <c r="B143" i="11"/>
  <c r="C149" i="11" l="1"/>
  <c r="A150" i="11"/>
  <c r="F149" i="11"/>
  <c r="C147" i="10"/>
  <c r="A148" i="10"/>
  <c r="D147" i="10"/>
  <c r="B147" i="10"/>
  <c r="B145" i="12"/>
  <c r="G144" i="12"/>
  <c r="E144" i="12"/>
  <c r="D144" i="12" s="1"/>
  <c r="C144" i="12" s="1"/>
  <c r="E143" i="11"/>
  <c r="D143" i="11" s="1"/>
  <c r="G143" i="11"/>
  <c r="B144" i="11"/>
  <c r="E146" i="10"/>
  <c r="F146" i="10" s="1"/>
  <c r="G146" i="10" s="1"/>
  <c r="A146" i="12"/>
  <c r="F145" i="12"/>
  <c r="F146" i="12" l="1"/>
  <c r="A147" i="12"/>
  <c r="E145" i="12"/>
  <c r="D145" i="12" s="1"/>
  <c r="C145" i="12" s="1"/>
  <c r="B146" i="12"/>
  <c r="G145" i="12"/>
  <c r="E147" i="10"/>
  <c r="F147" i="10"/>
  <c r="G147" i="10" s="1"/>
  <c r="C150" i="11"/>
  <c r="A151" i="11"/>
  <c r="F150" i="11"/>
  <c r="E144" i="11"/>
  <c r="D144" i="11" s="1"/>
  <c r="G144" i="11"/>
  <c r="B145" i="11"/>
  <c r="C148" i="10"/>
  <c r="A149" i="10"/>
  <c r="D148" i="10"/>
  <c r="B148" i="10"/>
  <c r="C149" i="10" l="1"/>
  <c r="D149" i="10"/>
  <c r="A150" i="10"/>
  <c r="B149" i="10"/>
  <c r="E148" i="10"/>
  <c r="E145" i="11"/>
  <c r="D145" i="11" s="1"/>
  <c r="G145" i="11"/>
  <c r="B146" i="11"/>
  <c r="C151" i="11"/>
  <c r="F151" i="11"/>
  <c r="A152" i="11"/>
  <c r="A148" i="12"/>
  <c r="F147" i="12"/>
  <c r="B147" i="12"/>
  <c r="G146" i="12"/>
  <c r="E146" i="12"/>
  <c r="D146" i="12" s="1"/>
  <c r="C146" i="12" s="1"/>
  <c r="F148" i="10"/>
  <c r="G148" i="10" s="1"/>
  <c r="E149" i="10" l="1"/>
  <c r="A151" i="10"/>
  <c r="C150" i="10"/>
  <c r="D150" i="10"/>
  <c r="B150" i="10"/>
  <c r="F149" i="10"/>
  <c r="G149" i="10" s="1"/>
  <c r="C152" i="11"/>
  <c r="A153" i="11"/>
  <c r="F152" i="11"/>
  <c r="E147" i="12"/>
  <c r="D147" i="12" s="1"/>
  <c r="C147" i="12" s="1"/>
  <c r="G147" i="12"/>
  <c r="B148" i="12"/>
  <c r="F148" i="12"/>
  <c r="A149" i="12"/>
  <c r="E146" i="11"/>
  <c r="D146" i="11" s="1"/>
  <c r="G146" i="11"/>
  <c r="B147" i="11"/>
  <c r="A150" i="12" l="1"/>
  <c r="F149" i="12"/>
  <c r="E147" i="11"/>
  <c r="D147" i="11" s="1"/>
  <c r="G147" i="11"/>
  <c r="B148" i="11"/>
  <c r="E150" i="10"/>
  <c r="F150" i="10" s="1"/>
  <c r="G150" i="10" s="1"/>
  <c r="C151" i="10"/>
  <c r="A152" i="10"/>
  <c r="B151" i="10"/>
  <c r="D151" i="10"/>
  <c r="B149" i="12"/>
  <c r="G148" i="12"/>
  <c r="E148" i="12"/>
  <c r="D148" i="12" s="1"/>
  <c r="C148" i="12" s="1"/>
  <c r="C153" i="11"/>
  <c r="A154" i="11"/>
  <c r="F153" i="11"/>
  <c r="C154" i="11" l="1"/>
  <c r="A155" i="11"/>
  <c r="F154" i="11"/>
  <c r="E149" i="12"/>
  <c r="D149" i="12" s="1"/>
  <c r="C149" i="12" s="1"/>
  <c r="B150" i="12"/>
  <c r="G149" i="12"/>
  <c r="F151" i="10"/>
  <c r="G151" i="10"/>
  <c r="E151" i="10"/>
  <c r="C152" i="10"/>
  <c r="D152" i="10"/>
  <c r="A153" i="10"/>
  <c r="B152" i="10"/>
  <c r="E148" i="11"/>
  <c r="D148" i="11" s="1"/>
  <c r="G148" i="11"/>
  <c r="B149" i="11"/>
  <c r="F150" i="12"/>
  <c r="A151" i="12"/>
  <c r="C155" i="11" l="1"/>
  <c r="F155" i="11"/>
  <c r="A156" i="11"/>
  <c r="E149" i="11"/>
  <c r="D149" i="11" s="1"/>
  <c r="G149" i="11"/>
  <c r="B150" i="11"/>
  <c r="C153" i="10"/>
  <c r="A154" i="10"/>
  <c r="D153" i="10"/>
  <c r="B153" i="10"/>
  <c r="A152" i="12"/>
  <c r="F151" i="12"/>
  <c r="E152" i="10"/>
  <c r="F152" i="10" s="1"/>
  <c r="G152" i="10" s="1"/>
  <c r="B151" i="12"/>
  <c r="G150" i="12"/>
  <c r="E150" i="12"/>
  <c r="D150" i="12" s="1"/>
  <c r="C150" i="12" s="1"/>
  <c r="F152" i="12" l="1"/>
  <c r="A153" i="12"/>
  <c r="C154" i="10"/>
  <c r="A155" i="10"/>
  <c r="D154" i="10"/>
  <c r="B154" i="10"/>
  <c r="C156" i="11"/>
  <c r="A157" i="11"/>
  <c r="F156" i="11"/>
  <c r="E153" i="10"/>
  <c r="F153" i="10" s="1"/>
  <c r="G153" i="10" s="1"/>
  <c r="E150" i="11"/>
  <c r="D150" i="11" s="1"/>
  <c r="G150" i="11"/>
  <c r="B151" i="11"/>
  <c r="E151" i="12"/>
  <c r="D151" i="12" s="1"/>
  <c r="C151" i="12" s="1"/>
  <c r="G151" i="12"/>
  <c r="B152" i="12"/>
  <c r="C157" i="11" l="1"/>
  <c r="F157" i="11"/>
  <c r="A158" i="11"/>
  <c r="C155" i="10"/>
  <c r="A156" i="10"/>
  <c r="D155" i="10"/>
  <c r="B155" i="10"/>
  <c r="E151" i="11"/>
  <c r="D151" i="11" s="1"/>
  <c r="G151" i="11"/>
  <c r="B152" i="11"/>
  <c r="E154" i="10"/>
  <c r="F154" i="10" s="1"/>
  <c r="G154" i="10" s="1"/>
  <c r="A154" i="12"/>
  <c r="F153" i="12"/>
  <c r="B153" i="12"/>
  <c r="G152" i="12"/>
  <c r="E152" i="12"/>
  <c r="D152" i="12" s="1"/>
  <c r="C152" i="12" s="1"/>
  <c r="C158" i="11" l="1"/>
  <c r="A159" i="11"/>
  <c r="F158" i="11"/>
  <c r="E152" i="11"/>
  <c r="D152" i="11" s="1"/>
  <c r="G152" i="11"/>
  <c r="B153" i="11"/>
  <c r="F155" i="10"/>
  <c r="G155" i="10" s="1"/>
  <c r="E153" i="12"/>
  <c r="D153" i="12" s="1"/>
  <c r="C153" i="12" s="1"/>
  <c r="G153" i="12"/>
  <c r="B154" i="12"/>
  <c r="E155" i="10"/>
  <c r="F154" i="12"/>
  <c r="A155" i="12"/>
  <c r="C156" i="10"/>
  <c r="A157" i="10"/>
  <c r="D156" i="10"/>
  <c r="B156" i="10"/>
  <c r="C157" i="10" l="1"/>
  <c r="A158" i="10"/>
  <c r="D157" i="10"/>
  <c r="B157" i="10"/>
  <c r="E156" i="10"/>
  <c r="A156" i="12"/>
  <c r="F155" i="12"/>
  <c r="B155" i="12"/>
  <c r="G154" i="12"/>
  <c r="E154" i="12"/>
  <c r="D154" i="12" s="1"/>
  <c r="C154" i="12" s="1"/>
  <c r="E153" i="11"/>
  <c r="D153" i="11" s="1"/>
  <c r="G153" i="11"/>
  <c r="B154" i="11"/>
  <c r="C159" i="11"/>
  <c r="F159" i="11"/>
  <c r="A160" i="11"/>
  <c r="F156" i="10"/>
  <c r="G156" i="10" s="1"/>
  <c r="E157" i="10" l="1"/>
  <c r="F157" i="10" s="1"/>
  <c r="G157" i="10" s="1"/>
  <c r="F156" i="12"/>
  <c r="A157" i="12"/>
  <c r="E154" i="11"/>
  <c r="D154" i="11" s="1"/>
  <c r="G154" i="11"/>
  <c r="B155" i="11"/>
  <c r="A159" i="10"/>
  <c r="C158" i="10"/>
  <c r="D158" i="10"/>
  <c r="B158" i="10"/>
  <c r="C160" i="11"/>
  <c r="A161" i="11"/>
  <c r="F160" i="11"/>
  <c r="E155" i="12"/>
  <c r="D155" i="12" s="1"/>
  <c r="C155" i="12" s="1"/>
  <c r="G155" i="12"/>
  <c r="B156" i="12"/>
  <c r="E158" i="10" l="1"/>
  <c r="E155" i="11"/>
  <c r="D155" i="11" s="1"/>
  <c r="G155" i="11"/>
  <c r="B156" i="11"/>
  <c r="A158" i="12"/>
  <c r="F157" i="12"/>
  <c r="F158" i="10"/>
  <c r="G158" i="10" s="1"/>
  <c r="B157" i="12"/>
  <c r="G156" i="12"/>
  <c r="E156" i="12"/>
  <c r="D156" i="12" s="1"/>
  <c r="C156" i="12" s="1"/>
  <c r="C161" i="11"/>
  <c r="F161" i="11"/>
  <c r="A162" i="11"/>
  <c r="C159" i="10"/>
  <c r="A160" i="10"/>
  <c r="D159" i="10"/>
  <c r="B159" i="10"/>
  <c r="A161" i="10" l="1"/>
  <c r="D160" i="10"/>
  <c r="C160" i="10"/>
  <c r="B160" i="10"/>
  <c r="E159" i="10"/>
  <c r="C162" i="11"/>
  <c r="A163" i="11"/>
  <c r="F162" i="11"/>
  <c r="F158" i="12"/>
  <c r="A159" i="12"/>
  <c r="F159" i="10"/>
  <c r="G159" i="10" s="1"/>
  <c r="E157" i="12"/>
  <c r="D157" i="12" s="1"/>
  <c r="C157" i="12" s="1"/>
  <c r="G157" i="12"/>
  <c r="B158" i="12"/>
  <c r="E156" i="11"/>
  <c r="D156" i="11" s="1"/>
  <c r="G156" i="11"/>
  <c r="B157" i="11"/>
  <c r="E160" i="10" l="1"/>
  <c r="B159" i="12"/>
  <c r="G158" i="12"/>
  <c r="E158" i="12"/>
  <c r="D158" i="12" s="1"/>
  <c r="C158" i="12" s="1"/>
  <c r="E157" i="11"/>
  <c r="D157" i="11" s="1"/>
  <c r="G157" i="11"/>
  <c r="B158" i="11"/>
  <c r="F160" i="10"/>
  <c r="G160" i="10" s="1"/>
  <c r="C163" i="11"/>
  <c r="A164" i="11"/>
  <c r="F163" i="11"/>
  <c r="A160" i="12"/>
  <c r="F159" i="12"/>
  <c r="C161" i="10"/>
  <c r="A162" i="10"/>
  <c r="D161" i="10"/>
  <c r="B161" i="10"/>
  <c r="E158" i="11" l="1"/>
  <c r="D158" i="11" s="1"/>
  <c r="G158" i="11"/>
  <c r="B159" i="11"/>
  <c r="E161" i="10"/>
  <c r="C162" i="10"/>
  <c r="A163" i="10"/>
  <c r="D162" i="10"/>
  <c r="B162" i="10"/>
  <c r="C164" i="11"/>
  <c r="A165" i="11"/>
  <c r="F164" i="11"/>
  <c r="E159" i="12"/>
  <c r="D159" i="12" s="1"/>
  <c r="C159" i="12" s="1"/>
  <c r="B160" i="12"/>
  <c r="G159" i="12"/>
  <c r="F161" i="10"/>
  <c r="G161" i="10" s="1"/>
  <c r="F160" i="12"/>
  <c r="A161" i="12"/>
  <c r="C165" i="11" l="1"/>
  <c r="F165" i="11"/>
  <c r="A166" i="11"/>
  <c r="E159" i="11"/>
  <c r="D159" i="11" s="1"/>
  <c r="G159" i="11"/>
  <c r="B160" i="11"/>
  <c r="A162" i="12"/>
  <c r="F161" i="12"/>
  <c r="B161" i="12"/>
  <c r="G160" i="12"/>
  <c r="E160" i="12"/>
  <c r="D160" i="12" s="1"/>
  <c r="C160" i="12" s="1"/>
  <c r="F162" i="10"/>
  <c r="G162" i="10" s="1"/>
  <c r="C163" i="10"/>
  <c r="A164" i="10"/>
  <c r="D163" i="10"/>
  <c r="B163" i="10"/>
  <c r="E162" i="10"/>
  <c r="E163" i="10" l="1"/>
  <c r="F163" i="10"/>
  <c r="G163" i="10" s="1"/>
  <c r="C166" i="11"/>
  <c r="A167" i="11"/>
  <c r="F166" i="11"/>
  <c r="F162" i="12"/>
  <c r="A163" i="12"/>
  <c r="C164" i="10"/>
  <c r="A165" i="10"/>
  <c r="D164" i="10"/>
  <c r="B164" i="10"/>
  <c r="E160" i="11"/>
  <c r="D160" i="11" s="1"/>
  <c r="G160" i="11"/>
  <c r="B161" i="11"/>
  <c r="E161" i="12"/>
  <c r="D161" i="12" s="1"/>
  <c r="C161" i="12" s="1"/>
  <c r="G161" i="12"/>
  <c r="B162" i="12"/>
  <c r="A164" i="12" l="1"/>
  <c r="F163" i="12"/>
  <c r="B163" i="12"/>
  <c r="G162" i="12"/>
  <c r="E162" i="12"/>
  <c r="D162" i="12" s="1"/>
  <c r="C162" i="12" s="1"/>
  <c r="C165" i="10"/>
  <c r="D165" i="10"/>
  <c r="A166" i="10"/>
  <c r="B165" i="10"/>
  <c r="E164" i="10"/>
  <c r="F164" i="10" s="1"/>
  <c r="G164" i="10" s="1"/>
  <c r="E161" i="11"/>
  <c r="D161" i="11" s="1"/>
  <c r="G161" i="11"/>
  <c r="B162" i="11"/>
  <c r="C167" i="11"/>
  <c r="F167" i="11"/>
  <c r="A168" i="11"/>
  <c r="E162" i="11" l="1"/>
  <c r="D162" i="11" s="1"/>
  <c r="G162" i="11"/>
  <c r="B163" i="11"/>
  <c r="E163" i="12"/>
  <c r="D163" i="12" s="1"/>
  <c r="C163" i="12" s="1"/>
  <c r="G163" i="12"/>
  <c r="B164" i="12"/>
  <c r="C168" i="11"/>
  <c r="A169" i="11"/>
  <c r="F168" i="11"/>
  <c r="E165" i="10"/>
  <c r="F165" i="10" s="1"/>
  <c r="G165" i="10" s="1"/>
  <c r="A167" i="10"/>
  <c r="C166" i="10"/>
  <c r="D166" i="10"/>
  <c r="B166" i="10"/>
  <c r="F164" i="12"/>
  <c r="A165" i="12"/>
  <c r="E166" i="10" l="1"/>
  <c r="E163" i="11"/>
  <c r="D163" i="11" s="1"/>
  <c r="G163" i="11"/>
  <c r="B164" i="11"/>
  <c r="A166" i="12"/>
  <c r="F165" i="12"/>
  <c r="B165" i="12"/>
  <c r="G164" i="12"/>
  <c r="E164" i="12"/>
  <c r="D164" i="12" s="1"/>
  <c r="C164" i="12" s="1"/>
  <c r="F166" i="10"/>
  <c r="G166" i="10" s="1"/>
  <c r="A168" i="10"/>
  <c r="C167" i="10"/>
  <c r="D167" i="10"/>
  <c r="B167" i="10"/>
  <c r="C169" i="11"/>
  <c r="F169" i="11"/>
  <c r="A170" i="11"/>
  <c r="A169" i="10" l="1"/>
  <c r="C168" i="10"/>
  <c r="D168" i="10"/>
  <c r="B168" i="10"/>
  <c r="E165" i="12"/>
  <c r="D165" i="12" s="1"/>
  <c r="C165" i="12" s="1"/>
  <c r="G165" i="12"/>
  <c r="B166" i="12"/>
  <c r="G167" i="10"/>
  <c r="E167" i="10"/>
  <c r="C170" i="11"/>
  <c r="A171" i="11"/>
  <c r="F170" i="11"/>
  <c r="F166" i="12"/>
  <c r="A167" i="12"/>
  <c r="F167" i="10"/>
  <c r="E164" i="11"/>
  <c r="D164" i="11" s="1"/>
  <c r="G164" i="11"/>
  <c r="B165" i="11"/>
  <c r="E168" i="10" l="1"/>
  <c r="F168" i="10" s="1"/>
  <c r="G168" i="10" s="1"/>
  <c r="C171" i="11"/>
  <c r="F171" i="11"/>
  <c r="A172" i="11"/>
  <c r="B167" i="12"/>
  <c r="G166" i="12"/>
  <c r="E166" i="12"/>
  <c r="D166" i="12" s="1"/>
  <c r="C166" i="12" s="1"/>
  <c r="E165" i="11"/>
  <c r="D165" i="11" s="1"/>
  <c r="G165" i="11"/>
  <c r="B166" i="11"/>
  <c r="A168" i="12"/>
  <c r="F167" i="12"/>
  <c r="D169" i="10"/>
  <c r="C169" i="10"/>
  <c r="A170" i="10"/>
  <c r="B169" i="10"/>
  <c r="E166" i="11" l="1"/>
  <c r="D166" i="11" s="1"/>
  <c r="G166" i="11"/>
  <c r="B167" i="11"/>
  <c r="F169" i="10"/>
  <c r="G169" i="10" s="1"/>
  <c r="E169" i="10"/>
  <c r="E167" i="12"/>
  <c r="D167" i="12" s="1"/>
  <c r="C167" i="12" s="1"/>
  <c r="G167" i="12"/>
  <c r="B168" i="12"/>
  <c r="A171" i="10"/>
  <c r="C170" i="10"/>
  <c r="D170" i="10"/>
  <c r="B170" i="10"/>
  <c r="F168" i="12"/>
  <c r="A169" i="12"/>
  <c r="C172" i="11"/>
  <c r="A173" i="11"/>
  <c r="F172" i="11"/>
  <c r="A170" i="12" l="1"/>
  <c r="F169" i="12"/>
  <c r="E167" i="11"/>
  <c r="D167" i="11" s="1"/>
  <c r="G167" i="11"/>
  <c r="B168" i="11"/>
  <c r="C171" i="10"/>
  <c r="A172" i="10"/>
  <c r="D171" i="10"/>
  <c r="B171" i="10"/>
  <c r="C173" i="11"/>
  <c r="F173" i="11"/>
  <c r="A174" i="11"/>
  <c r="E170" i="10"/>
  <c r="F170" i="10" s="1"/>
  <c r="G170" i="10" s="1"/>
  <c r="B169" i="12"/>
  <c r="G168" i="12"/>
  <c r="E168" i="12"/>
  <c r="D168" i="12" s="1"/>
  <c r="C168" i="12" s="1"/>
  <c r="A173" i="10" l="1"/>
  <c r="C172" i="10"/>
  <c r="D172" i="10"/>
  <c r="B172" i="10"/>
  <c r="E169" i="12"/>
  <c r="D169" i="12" s="1"/>
  <c r="C169" i="12" s="1"/>
  <c r="G169" i="12"/>
  <c r="B170" i="12"/>
  <c r="G171" i="10"/>
  <c r="E171" i="10"/>
  <c r="E168" i="11"/>
  <c r="D168" i="11" s="1"/>
  <c r="G168" i="11"/>
  <c r="B169" i="11"/>
  <c r="F170" i="12"/>
  <c r="A171" i="12"/>
  <c r="C174" i="11"/>
  <c r="A175" i="11"/>
  <c r="F174" i="11"/>
  <c r="F171" i="10"/>
  <c r="C175" i="11" l="1"/>
  <c r="F175" i="11"/>
  <c r="A176" i="11"/>
  <c r="F172" i="10"/>
  <c r="G172" i="10" s="1"/>
  <c r="A172" i="12"/>
  <c r="F171" i="12"/>
  <c r="E169" i="11"/>
  <c r="D169" i="11" s="1"/>
  <c r="G169" i="11"/>
  <c r="B170" i="11"/>
  <c r="E172" i="10"/>
  <c r="B171" i="12"/>
  <c r="G170" i="12"/>
  <c r="E170" i="12"/>
  <c r="D170" i="12" s="1"/>
  <c r="C170" i="12" s="1"/>
  <c r="C173" i="10"/>
  <c r="D173" i="10"/>
  <c r="A174" i="10"/>
  <c r="B173" i="10"/>
  <c r="E171" i="12" l="1"/>
  <c r="D171" i="12" s="1"/>
  <c r="C171" i="12" s="1"/>
  <c r="G171" i="12"/>
  <c r="B172" i="12"/>
  <c r="F173" i="10"/>
  <c r="G173" i="10" s="1"/>
  <c r="C176" i="11"/>
  <c r="A177" i="11"/>
  <c r="F176" i="11"/>
  <c r="E173" i="10"/>
  <c r="A175" i="10"/>
  <c r="C174" i="10"/>
  <c r="D174" i="10"/>
  <c r="B174" i="10"/>
  <c r="E170" i="11"/>
  <c r="D170" i="11" s="1"/>
  <c r="G170" i="11"/>
  <c r="B171" i="11"/>
  <c r="F172" i="12"/>
  <c r="A173" i="12"/>
  <c r="A176" i="10" l="1"/>
  <c r="C175" i="10"/>
  <c r="D175" i="10"/>
  <c r="B175" i="10"/>
  <c r="C177" i="11"/>
  <c r="F177" i="11"/>
  <c r="A178" i="11"/>
  <c r="E171" i="11"/>
  <c r="D171" i="11" s="1"/>
  <c r="G171" i="11"/>
  <c r="B172" i="11"/>
  <c r="B173" i="12"/>
  <c r="G172" i="12"/>
  <c r="E172" i="12"/>
  <c r="D172" i="12" s="1"/>
  <c r="C172" i="12" s="1"/>
  <c r="A174" i="12"/>
  <c r="F173" i="12"/>
  <c r="E174" i="10"/>
  <c r="F174" i="10" s="1"/>
  <c r="G174" i="10" s="1"/>
  <c r="E173" i="12" l="1"/>
  <c r="D173" i="12" s="1"/>
  <c r="C173" i="12" s="1"/>
  <c r="G173" i="12"/>
  <c r="B174" i="12"/>
  <c r="C178" i="11"/>
  <c r="A179" i="11"/>
  <c r="F178" i="11"/>
  <c r="F174" i="12"/>
  <c r="A175" i="12"/>
  <c r="A177" i="10"/>
  <c r="C176" i="10"/>
  <c r="D176" i="10"/>
  <c r="B176" i="10"/>
  <c r="E172" i="11"/>
  <c r="D172" i="11" s="1"/>
  <c r="G172" i="11"/>
  <c r="B173" i="11"/>
  <c r="E175" i="10"/>
  <c r="F175" i="10" s="1"/>
  <c r="G175" i="10" s="1"/>
  <c r="E173" i="11" l="1"/>
  <c r="D173" i="11" s="1"/>
  <c r="G173" i="11"/>
  <c r="B174" i="11"/>
  <c r="A176" i="12"/>
  <c r="F175" i="12"/>
  <c r="B175" i="12"/>
  <c r="G174" i="12"/>
  <c r="E174" i="12"/>
  <c r="D174" i="12" s="1"/>
  <c r="C174" i="12" s="1"/>
  <c r="E176" i="10"/>
  <c r="F176" i="10" s="1"/>
  <c r="G176" i="10" s="1"/>
  <c r="D177" i="10"/>
  <c r="C177" i="10"/>
  <c r="A178" i="10"/>
  <c r="B177" i="10"/>
  <c r="C179" i="11"/>
  <c r="F179" i="11"/>
  <c r="A180" i="11"/>
  <c r="E174" i="11" l="1"/>
  <c r="D174" i="11" s="1"/>
  <c r="G174" i="11"/>
  <c r="B175" i="11"/>
  <c r="F177" i="10"/>
  <c r="G177" i="10" s="1"/>
  <c r="F176" i="12"/>
  <c r="A177" i="12"/>
  <c r="E175" i="12"/>
  <c r="D175" i="12" s="1"/>
  <c r="C175" i="12" s="1"/>
  <c r="G175" i="12"/>
  <c r="B176" i="12"/>
  <c r="C180" i="11"/>
  <c r="A181" i="11"/>
  <c r="F180" i="11"/>
  <c r="A179" i="10"/>
  <c r="C178" i="10"/>
  <c r="D178" i="10"/>
  <c r="B178" i="10"/>
  <c r="E177" i="10"/>
  <c r="C181" i="11" l="1"/>
  <c r="F181" i="11"/>
  <c r="A182" i="11"/>
  <c r="E175" i="11"/>
  <c r="D175" i="11" s="1"/>
  <c r="B176" i="11"/>
  <c r="G175" i="11"/>
  <c r="E178" i="10"/>
  <c r="F178" i="10" s="1"/>
  <c r="G178" i="10" s="1"/>
  <c r="A178" i="12"/>
  <c r="F177" i="12"/>
  <c r="C179" i="10"/>
  <c r="A180" i="10"/>
  <c r="D179" i="10"/>
  <c r="B179" i="10"/>
  <c r="B177" i="12"/>
  <c r="G176" i="12"/>
  <c r="E176" i="12"/>
  <c r="D176" i="12" s="1"/>
  <c r="C176" i="12" s="1"/>
  <c r="E179" i="10" l="1"/>
  <c r="C182" i="11"/>
  <c r="A183" i="11"/>
  <c r="F182" i="11"/>
  <c r="E177" i="12"/>
  <c r="D177" i="12" s="1"/>
  <c r="C177" i="12" s="1"/>
  <c r="G177" i="12"/>
  <c r="B178" i="12"/>
  <c r="F179" i="10"/>
  <c r="G179" i="10" s="1"/>
  <c r="A181" i="10"/>
  <c r="C180" i="10"/>
  <c r="D180" i="10"/>
  <c r="B180" i="10"/>
  <c r="F178" i="12"/>
  <c r="A179" i="12"/>
  <c r="E176" i="11"/>
  <c r="D176" i="11" s="1"/>
  <c r="G176" i="11"/>
  <c r="B177" i="11"/>
  <c r="B179" i="12" l="1"/>
  <c r="G178" i="12"/>
  <c r="E178" i="12"/>
  <c r="D178" i="12" s="1"/>
  <c r="C178" i="12" s="1"/>
  <c r="C181" i="10"/>
  <c r="D181" i="10"/>
  <c r="A182" i="10"/>
  <c r="B181" i="10"/>
  <c r="C183" i="11"/>
  <c r="F183" i="11"/>
  <c r="A184" i="11"/>
  <c r="A180" i="12"/>
  <c r="F179" i="12"/>
  <c r="E177" i="11"/>
  <c r="D177" i="11" s="1"/>
  <c r="G177" i="11"/>
  <c r="B178" i="11"/>
  <c r="E180" i="10"/>
  <c r="F180" i="10" s="1"/>
  <c r="G180" i="10" s="1"/>
  <c r="F180" i="12" l="1"/>
  <c r="A181" i="12"/>
  <c r="A183" i="10"/>
  <c r="C182" i="10"/>
  <c r="D182" i="10"/>
  <c r="B182" i="10"/>
  <c r="E178" i="11"/>
  <c r="D178" i="11" s="1"/>
  <c r="G178" i="11"/>
  <c r="B179" i="11"/>
  <c r="E181" i="10"/>
  <c r="F181" i="10"/>
  <c r="G181" i="10" s="1"/>
  <c r="E179" i="12"/>
  <c r="D179" i="12" s="1"/>
  <c r="C179" i="12" s="1"/>
  <c r="G179" i="12"/>
  <c r="B180" i="12"/>
  <c r="C184" i="11"/>
  <c r="A185" i="11"/>
  <c r="F184" i="11"/>
  <c r="B181" i="12" l="1"/>
  <c r="G180" i="12"/>
  <c r="E180" i="12"/>
  <c r="D180" i="12" s="1"/>
  <c r="C180" i="12" s="1"/>
  <c r="A184" i="10"/>
  <c r="C183" i="10"/>
  <c r="D183" i="10"/>
  <c r="B183" i="10"/>
  <c r="E182" i="10"/>
  <c r="F182" i="10" s="1"/>
  <c r="G182" i="10" s="1"/>
  <c r="A182" i="12"/>
  <c r="F181" i="12"/>
  <c r="C185" i="11"/>
  <c r="A186" i="11"/>
  <c r="F185" i="11"/>
  <c r="E179" i="11"/>
  <c r="D179" i="11" s="1"/>
  <c r="G179" i="11"/>
  <c r="B180" i="11"/>
  <c r="E183" i="10" l="1"/>
  <c r="G183" i="10"/>
  <c r="F182" i="12"/>
  <c r="A183" i="12"/>
  <c r="F183" i="10"/>
  <c r="A185" i="10"/>
  <c r="C184" i="10"/>
  <c r="D184" i="10"/>
  <c r="B184" i="10"/>
  <c r="E180" i="11"/>
  <c r="D180" i="11" s="1"/>
  <c r="G180" i="11"/>
  <c r="B181" i="11"/>
  <c r="C186" i="11"/>
  <c r="A187" i="11"/>
  <c r="F186" i="11"/>
  <c r="E181" i="12"/>
  <c r="D181" i="12" s="1"/>
  <c r="C181" i="12" s="1"/>
  <c r="B182" i="12"/>
  <c r="G181" i="12"/>
  <c r="A184" i="12" l="1"/>
  <c r="F183" i="12"/>
  <c r="E181" i="11"/>
  <c r="D181" i="11" s="1"/>
  <c r="G181" i="11"/>
  <c r="B182" i="11"/>
  <c r="F184" i="10"/>
  <c r="C187" i="11"/>
  <c r="F187" i="11"/>
  <c r="A188" i="11"/>
  <c r="D185" i="10"/>
  <c r="C185" i="10"/>
  <c r="A186" i="10"/>
  <c r="B185" i="10"/>
  <c r="B183" i="12"/>
  <c r="G182" i="12"/>
  <c r="E182" i="12"/>
  <c r="D182" i="12" s="1"/>
  <c r="C182" i="12" s="1"/>
  <c r="E184" i="10"/>
  <c r="G184" i="10"/>
  <c r="A187" i="10" l="1"/>
  <c r="C186" i="10"/>
  <c r="D186" i="10"/>
  <c r="B186" i="10"/>
  <c r="E183" i="12"/>
  <c r="D183" i="12" s="1"/>
  <c r="C183" i="12" s="1"/>
  <c r="G183" i="12"/>
  <c r="B184" i="12"/>
  <c r="F185" i="10"/>
  <c r="G185" i="10" s="1"/>
  <c r="E185" i="10"/>
  <c r="C188" i="11"/>
  <c r="A189" i="11"/>
  <c r="F188" i="11"/>
  <c r="E182" i="11"/>
  <c r="D182" i="11" s="1"/>
  <c r="G182" i="11"/>
  <c r="B183" i="11"/>
  <c r="F184" i="12"/>
  <c r="A185" i="12"/>
  <c r="E183" i="11" l="1"/>
  <c r="D183" i="11" s="1"/>
  <c r="G183" i="11"/>
  <c r="B184" i="11"/>
  <c r="E186" i="10"/>
  <c r="F186" i="10" s="1"/>
  <c r="G186" i="10" s="1"/>
  <c r="B185" i="12"/>
  <c r="G184" i="12"/>
  <c r="E184" i="12"/>
  <c r="D184" i="12" s="1"/>
  <c r="C184" i="12" s="1"/>
  <c r="A186" i="12"/>
  <c r="F185" i="12"/>
  <c r="C189" i="11"/>
  <c r="A190" i="11"/>
  <c r="F189" i="11"/>
  <c r="C187" i="10"/>
  <c r="A188" i="10"/>
  <c r="D187" i="10"/>
  <c r="B187" i="10"/>
  <c r="A189" i="10" l="1"/>
  <c r="C188" i="10"/>
  <c r="D188" i="10"/>
  <c r="B188" i="10"/>
  <c r="C190" i="11"/>
  <c r="A191" i="11"/>
  <c r="F190" i="11"/>
  <c r="E184" i="11"/>
  <c r="D184" i="11" s="1"/>
  <c r="G184" i="11"/>
  <c r="B185" i="11"/>
  <c r="E185" i="12"/>
  <c r="D185" i="12" s="1"/>
  <c r="C185" i="12" s="1"/>
  <c r="B186" i="12"/>
  <c r="G185" i="12"/>
  <c r="E187" i="10"/>
  <c r="F187" i="10"/>
  <c r="G187" i="10" s="1"/>
  <c r="F186" i="12"/>
  <c r="A187" i="12"/>
  <c r="C191" i="11" l="1"/>
  <c r="F191" i="11"/>
  <c r="A192" i="11"/>
  <c r="B187" i="12"/>
  <c r="G186" i="12"/>
  <c r="E186" i="12"/>
  <c r="D186" i="12" s="1"/>
  <c r="C186" i="12" s="1"/>
  <c r="E188" i="10"/>
  <c r="F188" i="10" s="1"/>
  <c r="G188" i="10" s="1"/>
  <c r="A188" i="12"/>
  <c r="F187" i="12"/>
  <c r="E185" i="11"/>
  <c r="D185" i="11" s="1"/>
  <c r="G185" i="11"/>
  <c r="B186" i="11"/>
  <c r="C189" i="10"/>
  <c r="D189" i="10"/>
  <c r="A190" i="10"/>
  <c r="B189" i="10"/>
  <c r="E187" i="12" l="1"/>
  <c r="D187" i="12" s="1"/>
  <c r="C187" i="12" s="1"/>
  <c r="G187" i="12"/>
  <c r="B188" i="12"/>
  <c r="C192" i="11"/>
  <c r="A193" i="11"/>
  <c r="F192" i="11"/>
  <c r="E189" i="10"/>
  <c r="F188" i="12"/>
  <c r="A189" i="12"/>
  <c r="F189" i="10"/>
  <c r="G189" i="10" s="1"/>
  <c r="E186" i="11"/>
  <c r="D186" i="11" s="1"/>
  <c r="G186" i="11"/>
  <c r="B187" i="11"/>
  <c r="A191" i="10"/>
  <c r="C190" i="10"/>
  <c r="D190" i="10"/>
  <c r="B190" i="10"/>
  <c r="A192" i="10" l="1"/>
  <c r="C191" i="10"/>
  <c r="D191" i="10"/>
  <c r="B191" i="10"/>
  <c r="B189" i="12"/>
  <c r="G188" i="12"/>
  <c r="E188" i="12"/>
  <c r="D188" i="12" s="1"/>
  <c r="C188" i="12" s="1"/>
  <c r="E190" i="10"/>
  <c r="A190" i="12"/>
  <c r="F189" i="12"/>
  <c r="E187" i="11"/>
  <c r="D187" i="11" s="1"/>
  <c r="G187" i="11"/>
  <c r="B188" i="11"/>
  <c r="F190" i="10"/>
  <c r="G190" i="10" s="1"/>
  <c r="C193" i="11"/>
  <c r="A194" i="11"/>
  <c r="F193" i="11"/>
  <c r="E191" i="10" l="1"/>
  <c r="F191" i="10"/>
  <c r="G191" i="10" s="1"/>
  <c r="E188" i="11"/>
  <c r="D188" i="11" s="1"/>
  <c r="G188" i="11"/>
  <c r="B189" i="11"/>
  <c r="F190" i="12"/>
  <c r="A191" i="12"/>
  <c r="C194" i="11"/>
  <c r="F194" i="11"/>
  <c r="A195" i="11"/>
  <c r="E189" i="12"/>
  <c r="D189" i="12" s="1"/>
  <c r="C189" i="12" s="1"/>
  <c r="G189" i="12"/>
  <c r="B190" i="12"/>
  <c r="A193" i="10"/>
  <c r="C192" i="10"/>
  <c r="D192" i="10"/>
  <c r="B192" i="10"/>
  <c r="A192" i="12" l="1"/>
  <c r="F191" i="12"/>
  <c r="D193" i="10"/>
  <c r="C193" i="10"/>
  <c r="B193" i="10"/>
  <c r="A194" i="10"/>
  <c r="C195" i="11"/>
  <c r="A196" i="11"/>
  <c r="F195" i="11"/>
  <c r="E192" i="10"/>
  <c r="G192" i="10"/>
  <c r="E190" i="12"/>
  <c r="D190" i="12" s="1"/>
  <c r="C190" i="12" s="1"/>
  <c r="G190" i="12"/>
  <c r="B191" i="12"/>
  <c r="E189" i="11"/>
  <c r="D189" i="11" s="1"/>
  <c r="G189" i="11"/>
  <c r="B190" i="11"/>
  <c r="F192" i="10"/>
  <c r="C196" i="11" l="1"/>
  <c r="F196" i="11"/>
  <c r="A197" i="11"/>
  <c r="B192" i="12"/>
  <c r="G191" i="12"/>
  <c r="E191" i="12"/>
  <c r="D191" i="12" s="1"/>
  <c r="C191" i="12" s="1"/>
  <c r="A195" i="10"/>
  <c r="C194" i="10"/>
  <c r="D194" i="10"/>
  <c r="B194" i="10"/>
  <c r="E190" i="11"/>
  <c r="D190" i="11" s="1"/>
  <c r="G190" i="11"/>
  <c r="B191" i="11"/>
  <c r="E193" i="10"/>
  <c r="F193" i="10" s="1"/>
  <c r="G193" i="10" s="1"/>
  <c r="F192" i="12"/>
  <c r="A193" i="12"/>
  <c r="E194" i="10" l="1"/>
  <c r="C197" i="11"/>
  <c r="A198" i="11"/>
  <c r="F197" i="11"/>
  <c r="F194" i="10"/>
  <c r="G194" i="10" s="1"/>
  <c r="C195" i="10"/>
  <c r="A196" i="10"/>
  <c r="D195" i="10"/>
  <c r="B195" i="10"/>
  <c r="A194" i="12"/>
  <c r="F193" i="12"/>
  <c r="E191" i="11"/>
  <c r="D191" i="11" s="1"/>
  <c r="G191" i="11"/>
  <c r="B192" i="11"/>
  <c r="E192" i="12"/>
  <c r="D192" i="12" s="1"/>
  <c r="C192" i="12" s="1"/>
  <c r="G192" i="12"/>
  <c r="B193" i="12"/>
  <c r="A197" i="10" l="1"/>
  <c r="C196" i="10"/>
  <c r="D196" i="10"/>
  <c r="B196" i="10"/>
  <c r="F194" i="12"/>
  <c r="A195" i="12"/>
  <c r="B194" i="12"/>
  <c r="G193" i="12"/>
  <c r="E193" i="12"/>
  <c r="D193" i="12" s="1"/>
  <c r="C193" i="12" s="1"/>
  <c r="E195" i="10"/>
  <c r="G195" i="10"/>
  <c r="C198" i="11"/>
  <c r="F198" i="11"/>
  <c r="A199" i="11"/>
  <c r="E192" i="11"/>
  <c r="D192" i="11" s="1"/>
  <c r="G192" i="11"/>
  <c r="B193" i="11"/>
  <c r="F195" i="10"/>
  <c r="E194" i="12" l="1"/>
  <c r="D194" i="12" s="1"/>
  <c r="C194" i="12" s="1"/>
  <c r="G194" i="12"/>
  <c r="B195" i="12"/>
  <c r="C199" i="11"/>
  <c r="A200" i="11"/>
  <c r="F199" i="11"/>
  <c r="A196" i="12"/>
  <c r="F195" i="12"/>
  <c r="E196" i="10"/>
  <c r="F196" i="10" s="1"/>
  <c r="G196" i="10" s="1"/>
  <c r="E193" i="11"/>
  <c r="D193" i="11" s="1"/>
  <c r="G193" i="11"/>
  <c r="B194" i="11"/>
  <c r="C197" i="10"/>
  <c r="D197" i="10"/>
  <c r="A198" i="10"/>
  <c r="B197" i="10"/>
  <c r="E194" i="11" l="1"/>
  <c r="D194" i="11" s="1"/>
  <c r="G194" i="11"/>
  <c r="B195" i="11"/>
  <c r="F196" i="12"/>
  <c r="A197" i="12"/>
  <c r="B196" i="12"/>
  <c r="G195" i="12"/>
  <c r="E195" i="12"/>
  <c r="D195" i="12" s="1"/>
  <c r="C195" i="12" s="1"/>
  <c r="E197" i="10"/>
  <c r="F197" i="10" s="1"/>
  <c r="G197" i="10" s="1"/>
  <c r="C200" i="11"/>
  <c r="F200" i="11"/>
  <c r="A201" i="11"/>
  <c r="A199" i="10"/>
  <c r="C198" i="10"/>
  <c r="D198" i="10"/>
  <c r="B198" i="10"/>
  <c r="E195" i="11" l="1"/>
  <c r="D195" i="11" s="1"/>
  <c r="G195" i="11"/>
  <c r="B196" i="11"/>
  <c r="A200" i="10"/>
  <c r="C199" i="10"/>
  <c r="D199" i="10"/>
  <c r="B199" i="10"/>
  <c r="E196" i="12"/>
  <c r="D196" i="12" s="1"/>
  <c r="C196" i="12" s="1"/>
  <c r="G196" i="12"/>
  <c r="B197" i="12"/>
  <c r="E198" i="10"/>
  <c r="F198" i="10" s="1"/>
  <c r="G198" i="10" s="1"/>
  <c r="C201" i="11"/>
  <c r="A202" i="11"/>
  <c r="F201" i="11"/>
  <c r="A198" i="12"/>
  <c r="F197" i="12"/>
  <c r="F198" i="12" l="1"/>
  <c r="A199" i="12"/>
  <c r="A201" i="10"/>
  <c r="C200" i="10"/>
  <c r="D200" i="10"/>
  <c r="B200" i="10"/>
  <c r="E199" i="10"/>
  <c r="E196" i="11"/>
  <c r="D196" i="11" s="1"/>
  <c r="G196" i="11"/>
  <c r="B197" i="11"/>
  <c r="C202" i="11"/>
  <c r="F202" i="11"/>
  <c r="A203" i="11"/>
  <c r="B198" i="12"/>
  <c r="G197" i="12"/>
  <c r="E197" i="12"/>
  <c r="D197" i="12" s="1"/>
  <c r="C197" i="12" s="1"/>
  <c r="F199" i="10"/>
  <c r="G199" i="10" s="1"/>
  <c r="E198" i="12" l="1"/>
  <c r="D198" i="12" s="1"/>
  <c r="C198" i="12" s="1"/>
  <c r="G198" i="12"/>
  <c r="B199" i="12"/>
  <c r="E197" i="11"/>
  <c r="D197" i="11" s="1"/>
  <c r="G197" i="11"/>
  <c r="B198" i="11"/>
  <c r="D201" i="10"/>
  <c r="C201" i="10"/>
  <c r="A202" i="10"/>
  <c r="B201" i="10"/>
  <c r="C203" i="11"/>
  <c r="A204" i="11"/>
  <c r="F203" i="11"/>
  <c r="E200" i="10"/>
  <c r="G200" i="10"/>
  <c r="A200" i="12"/>
  <c r="F199" i="12"/>
  <c r="F200" i="10"/>
  <c r="B200" i="12" l="1"/>
  <c r="G199" i="12"/>
  <c r="E199" i="12"/>
  <c r="D199" i="12" s="1"/>
  <c r="C199" i="12" s="1"/>
  <c r="F200" i="12"/>
  <c r="A201" i="12"/>
  <c r="E201" i="10"/>
  <c r="F201" i="10" s="1"/>
  <c r="G201" i="10" s="1"/>
  <c r="E198" i="11"/>
  <c r="D198" i="11" s="1"/>
  <c r="G198" i="11"/>
  <c r="B199" i="11"/>
  <c r="C204" i="11"/>
  <c r="F204" i="11"/>
  <c r="A205" i="11"/>
  <c r="A203" i="10"/>
  <c r="C202" i="10"/>
  <c r="D202" i="10"/>
  <c r="B202" i="10"/>
  <c r="C203" i="10" l="1"/>
  <c r="A204" i="10"/>
  <c r="D203" i="10"/>
  <c r="B203" i="10"/>
  <c r="E199" i="11"/>
  <c r="D199" i="11" s="1"/>
  <c r="G199" i="11"/>
  <c r="B200" i="11"/>
  <c r="E202" i="10"/>
  <c r="F202" i="10" s="1"/>
  <c r="G202" i="10" s="1"/>
  <c r="C205" i="11"/>
  <c r="A206" i="11"/>
  <c r="F205" i="11"/>
  <c r="A202" i="12"/>
  <c r="F201" i="12"/>
  <c r="E200" i="12"/>
  <c r="D200" i="12" s="1"/>
  <c r="C200" i="12" s="1"/>
  <c r="G200" i="12"/>
  <c r="B201" i="12"/>
  <c r="E203" i="10" l="1"/>
  <c r="E200" i="11"/>
  <c r="D200" i="11" s="1"/>
  <c r="G200" i="11"/>
  <c r="B201" i="11"/>
  <c r="F203" i="10"/>
  <c r="G203" i="10" s="1"/>
  <c r="B202" i="12"/>
  <c r="G201" i="12"/>
  <c r="E201" i="12"/>
  <c r="D201" i="12" s="1"/>
  <c r="C201" i="12" s="1"/>
  <c r="C206" i="11"/>
  <c r="F206" i="11"/>
  <c r="A207" i="11"/>
  <c r="A205" i="10"/>
  <c r="C204" i="10"/>
  <c r="D204" i="10"/>
  <c r="B204" i="10"/>
  <c r="F202" i="12"/>
  <c r="A203" i="12"/>
  <c r="C207" i="11" l="1"/>
  <c r="A208" i="11"/>
  <c r="F207" i="11"/>
  <c r="E202" i="12"/>
  <c r="D202" i="12" s="1"/>
  <c r="C202" i="12" s="1"/>
  <c r="G202" i="12"/>
  <c r="B203" i="12"/>
  <c r="E204" i="10"/>
  <c r="F204" i="10" s="1"/>
  <c r="G204" i="10" s="1"/>
  <c r="A204" i="12"/>
  <c r="F203" i="12"/>
  <c r="C205" i="10"/>
  <c r="D205" i="10"/>
  <c r="A206" i="10"/>
  <c r="B205" i="10"/>
  <c r="E201" i="11"/>
  <c r="D201" i="11" s="1"/>
  <c r="G201" i="11"/>
  <c r="B202" i="11"/>
  <c r="E205" i="10" l="1"/>
  <c r="E202" i="11"/>
  <c r="D202" i="11" s="1"/>
  <c r="G202" i="11"/>
  <c r="B203" i="11"/>
  <c r="A207" i="10"/>
  <c r="C206" i="10"/>
  <c r="D206" i="10"/>
  <c r="B206" i="10"/>
  <c r="F204" i="12"/>
  <c r="A205" i="12"/>
  <c r="B204" i="12"/>
  <c r="G203" i="12"/>
  <c r="E203" i="12"/>
  <c r="D203" i="12" s="1"/>
  <c r="C203" i="12" s="1"/>
  <c r="C208" i="11"/>
  <c r="F208" i="11"/>
  <c r="A209" i="11"/>
  <c r="F205" i="10"/>
  <c r="G205" i="10" s="1"/>
  <c r="E204" i="12" l="1"/>
  <c r="D204" i="12" s="1"/>
  <c r="C204" i="12" s="1"/>
  <c r="G204" i="12"/>
  <c r="B205" i="12"/>
  <c r="A206" i="12"/>
  <c r="F205" i="12"/>
  <c r="A208" i="10"/>
  <c r="C207" i="10"/>
  <c r="D207" i="10"/>
  <c r="B207" i="10"/>
  <c r="C209" i="11"/>
  <c r="A210" i="11"/>
  <c r="F209" i="11"/>
  <c r="E206" i="10"/>
  <c r="F206" i="10" s="1"/>
  <c r="G206" i="10" s="1"/>
  <c r="E203" i="11"/>
  <c r="D203" i="11" s="1"/>
  <c r="G203" i="11"/>
  <c r="B204" i="11"/>
  <c r="E204" i="11" l="1"/>
  <c r="D204" i="11" s="1"/>
  <c r="G204" i="11"/>
  <c r="B205" i="11"/>
  <c r="A209" i="10"/>
  <c r="C208" i="10"/>
  <c r="D208" i="10"/>
  <c r="B208" i="10"/>
  <c r="C210" i="11"/>
  <c r="A211" i="11"/>
  <c r="F210" i="11"/>
  <c r="F206" i="12"/>
  <c r="A207" i="12"/>
  <c r="B206" i="12"/>
  <c r="G205" i="12"/>
  <c r="E205" i="12"/>
  <c r="D205" i="12" s="1"/>
  <c r="C205" i="12" s="1"/>
  <c r="E207" i="10"/>
  <c r="F207" i="10" s="1"/>
  <c r="G207" i="10" s="1"/>
  <c r="E205" i="11" l="1"/>
  <c r="D205" i="11" s="1"/>
  <c r="G205" i="11"/>
  <c r="B206" i="11"/>
  <c r="F208" i="10"/>
  <c r="G208" i="10" s="1"/>
  <c r="E208" i="10"/>
  <c r="E206" i="12"/>
  <c r="D206" i="12" s="1"/>
  <c r="C206" i="12" s="1"/>
  <c r="G206" i="12"/>
  <c r="B207" i="12"/>
  <c r="A212" i="11"/>
  <c r="F211" i="11"/>
  <c r="C211" i="11"/>
  <c r="A208" i="12"/>
  <c r="F207" i="12"/>
  <c r="D209" i="10"/>
  <c r="C209" i="10"/>
  <c r="A210" i="10"/>
  <c r="B209" i="10"/>
  <c r="E206" i="11" l="1"/>
  <c r="D206" i="11" s="1"/>
  <c r="G206" i="11"/>
  <c r="B207" i="11"/>
  <c r="F209" i="10"/>
  <c r="G209" i="10" s="1"/>
  <c r="E209" i="10"/>
  <c r="C212" i="11"/>
  <c r="F212" i="11"/>
  <c r="A213" i="11"/>
  <c r="A211" i="10"/>
  <c r="C210" i="10"/>
  <c r="D210" i="10"/>
  <c r="B210" i="10"/>
  <c r="F208" i="12"/>
  <c r="A209" i="12"/>
  <c r="B208" i="12"/>
  <c r="E207" i="12"/>
  <c r="D207" i="12" s="1"/>
  <c r="C207" i="12" s="1"/>
  <c r="G207" i="12"/>
  <c r="A210" i="12" l="1"/>
  <c r="F209" i="12"/>
  <c r="E207" i="11"/>
  <c r="D207" i="11" s="1"/>
  <c r="G207" i="11"/>
  <c r="B208" i="11"/>
  <c r="C211" i="10"/>
  <c r="A212" i="10"/>
  <c r="D211" i="10"/>
  <c r="B211" i="10"/>
  <c r="B209" i="12"/>
  <c r="E208" i="12"/>
  <c r="D208" i="12" s="1"/>
  <c r="C208" i="12" s="1"/>
  <c r="G208" i="12"/>
  <c r="E210" i="10"/>
  <c r="F210" i="10" s="1"/>
  <c r="G210" i="10" s="1"/>
  <c r="A214" i="11"/>
  <c r="C213" i="11"/>
  <c r="F213" i="11"/>
  <c r="C214" i="11" l="1"/>
  <c r="A215" i="11"/>
  <c r="F214" i="11"/>
  <c r="A213" i="10"/>
  <c r="C212" i="10"/>
  <c r="D212" i="10"/>
  <c r="B212" i="10"/>
  <c r="E211" i="10"/>
  <c r="F211" i="10" s="1"/>
  <c r="G211" i="10" s="1"/>
  <c r="E208" i="11"/>
  <c r="D208" i="11" s="1"/>
  <c r="G208" i="11"/>
  <c r="B209" i="11"/>
  <c r="F210" i="12"/>
  <c r="A211" i="12"/>
  <c r="E209" i="12"/>
  <c r="D209" i="12" s="1"/>
  <c r="C209" i="12" s="1"/>
  <c r="G209" i="12"/>
  <c r="B210" i="12"/>
  <c r="E212" i="10" l="1"/>
  <c r="F212" i="10"/>
  <c r="G212" i="10" s="1"/>
  <c r="A216" i="11"/>
  <c r="C215" i="11"/>
  <c r="F215" i="11"/>
  <c r="E209" i="11"/>
  <c r="D209" i="11" s="1"/>
  <c r="G209" i="11"/>
  <c r="B210" i="11"/>
  <c r="C213" i="10"/>
  <c r="D213" i="10"/>
  <c r="A214" i="10"/>
  <c r="B213" i="10"/>
  <c r="A212" i="12"/>
  <c r="F211" i="12"/>
  <c r="G210" i="12"/>
  <c r="B211" i="12"/>
  <c r="E210" i="12"/>
  <c r="D210" i="12" s="1"/>
  <c r="C210" i="12" s="1"/>
  <c r="F213" i="10" l="1"/>
  <c r="G213" i="10" s="1"/>
  <c r="C216" i="11"/>
  <c r="A217" i="11"/>
  <c r="F216" i="11"/>
  <c r="F212" i="12"/>
  <c r="A213" i="12"/>
  <c r="A215" i="10"/>
  <c r="C214" i="10"/>
  <c r="D214" i="10"/>
  <c r="B214" i="10"/>
  <c r="E211" i="12"/>
  <c r="D211" i="12" s="1"/>
  <c r="C211" i="12" s="1"/>
  <c r="B212" i="12"/>
  <c r="G211" i="12"/>
  <c r="E213" i="10"/>
  <c r="B211" i="11"/>
  <c r="G210" i="11"/>
  <c r="E210" i="11"/>
  <c r="D210" i="11" s="1"/>
  <c r="A216" i="10" l="1"/>
  <c r="D215" i="10"/>
  <c r="C215" i="10"/>
  <c r="B215" i="10"/>
  <c r="A218" i="11"/>
  <c r="C217" i="11"/>
  <c r="F217" i="11"/>
  <c r="B212" i="11"/>
  <c r="G211" i="11"/>
  <c r="E211" i="11"/>
  <c r="D211" i="11" s="1"/>
  <c r="B213" i="12"/>
  <c r="E212" i="12"/>
  <c r="D212" i="12" s="1"/>
  <c r="C212" i="12" s="1"/>
  <c r="G212" i="12"/>
  <c r="E214" i="10"/>
  <c r="G214" i="10"/>
  <c r="A214" i="12"/>
  <c r="F213" i="12"/>
  <c r="F214" i="10"/>
  <c r="F214" i="12" l="1"/>
  <c r="A215" i="12"/>
  <c r="E212" i="11"/>
  <c r="D212" i="11" s="1"/>
  <c r="G212" i="11"/>
  <c r="B213" i="11"/>
  <c r="E213" i="12"/>
  <c r="D213" i="12" s="1"/>
  <c r="C213" i="12" s="1"/>
  <c r="G213" i="12"/>
  <c r="B214" i="12"/>
  <c r="E215" i="10"/>
  <c r="F215" i="10" s="1"/>
  <c r="G215" i="10" s="1"/>
  <c r="C218" i="11"/>
  <c r="A219" i="11"/>
  <c r="F218" i="11"/>
  <c r="A217" i="10"/>
  <c r="C216" i="10"/>
  <c r="D216" i="10"/>
  <c r="B216" i="10"/>
  <c r="E216" i="10" l="1"/>
  <c r="A216" i="12"/>
  <c r="F215" i="12"/>
  <c r="G214" i="12"/>
  <c r="E214" i="12"/>
  <c r="D214" i="12" s="1"/>
  <c r="C214" i="12" s="1"/>
  <c r="B215" i="12"/>
  <c r="D217" i="10"/>
  <c r="C217" i="10"/>
  <c r="A218" i="10"/>
  <c r="B217" i="10"/>
  <c r="F216" i="10"/>
  <c r="G216" i="10" s="1"/>
  <c r="A220" i="11"/>
  <c r="F219" i="11"/>
  <c r="C219" i="11"/>
  <c r="E213" i="11"/>
  <c r="D213" i="11" s="1"/>
  <c r="G213" i="11"/>
  <c r="B214" i="11"/>
  <c r="E217" i="10" l="1"/>
  <c r="F217" i="10" s="1"/>
  <c r="G217" i="10" s="1"/>
  <c r="E215" i="12"/>
  <c r="D215" i="12" s="1"/>
  <c r="C215" i="12" s="1"/>
  <c r="B216" i="12"/>
  <c r="G215" i="12"/>
  <c r="F216" i="12"/>
  <c r="A217" i="12"/>
  <c r="A219" i="10"/>
  <c r="C218" i="10"/>
  <c r="D218" i="10"/>
  <c r="B218" i="10"/>
  <c r="B215" i="11"/>
  <c r="G214" i="11"/>
  <c r="E214" i="11"/>
  <c r="D214" i="11" s="1"/>
  <c r="C220" i="11"/>
  <c r="F220" i="11"/>
  <c r="A221" i="11"/>
  <c r="E218" i="10" l="1"/>
  <c r="F218" i="10" s="1"/>
  <c r="G218" i="10" s="1"/>
  <c r="A218" i="12"/>
  <c r="F217" i="12"/>
  <c r="A222" i="11"/>
  <c r="C221" i="11"/>
  <c r="F221" i="11"/>
  <c r="B216" i="11"/>
  <c r="G215" i="11"/>
  <c r="E215" i="11"/>
  <c r="D215" i="11" s="1"/>
  <c r="C219" i="10"/>
  <c r="A220" i="10"/>
  <c r="D219" i="10"/>
  <c r="B219" i="10"/>
  <c r="B217" i="12"/>
  <c r="E216" i="12"/>
  <c r="D216" i="12" s="1"/>
  <c r="C216" i="12" s="1"/>
  <c r="G216" i="12"/>
  <c r="E219" i="10" l="1"/>
  <c r="F219" i="10"/>
  <c r="G219" i="10" s="1"/>
  <c r="C222" i="11"/>
  <c r="A223" i="11"/>
  <c r="F222" i="11"/>
  <c r="E217" i="12"/>
  <c r="D217" i="12" s="1"/>
  <c r="C217" i="12" s="1"/>
  <c r="G217" i="12"/>
  <c r="B218" i="12"/>
  <c r="F218" i="12"/>
  <c r="A219" i="12"/>
  <c r="A221" i="10"/>
  <c r="C220" i="10"/>
  <c r="D220" i="10"/>
  <c r="B220" i="10"/>
  <c r="E216" i="11"/>
  <c r="D216" i="11" s="1"/>
  <c r="G216" i="11"/>
  <c r="B217" i="11"/>
  <c r="C221" i="10" l="1"/>
  <c r="A222" i="10"/>
  <c r="D221" i="10"/>
  <c r="B221" i="10"/>
  <c r="A220" i="12"/>
  <c r="F219" i="12"/>
  <c r="E220" i="10"/>
  <c r="F220" i="10" s="1"/>
  <c r="G220" i="10" s="1"/>
  <c r="E217" i="11"/>
  <c r="D217" i="11" s="1"/>
  <c r="G217" i="11"/>
  <c r="B218" i="11"/>
  <c r="G218" i="12"/>
  <c r="E218" i="12"/>
  <c r="D218" i="12" s="1"/>
  <c r="C218" i="12" s="1"/>
  <c r="B219" i="12"/>
  <c r="A224" i="11"/>
  <c r="F223" i="11"/>
  <c r="C223" i="11"/>
  <c r="C224" i="11" l="1"/>
  <c r="F224" i="11"/>
  <c r="A225" i="11"/>
  <c r="E221" i="10"/>
  <c r="F221" i="10" s="1"/>
  <c r="G221" i="10" s="1"/>
  <c r="E219" i="12"/>
  <c r="D219" i="12" s="1"/>
  <c r="C219" i="12" s="1"/>
  <c r="B220" i="12"/>
  <c r="G219" i="12"/>
  <c r="A223" i="10"/>
  <c r="C222" i="10"/>
  <c r="D222" i="10"/>
  <c r="B222" i="10"/>
  <c r="B219" i="11"/>
  <c r="G218" i="11"/>
  <c r="E218" i="11"/>
  <c r="D218" i="11" s="1"/>
  <c r="F220" i="12"/>
  <c r="A221" i="12"/>
  <c r="A226" i="11" l="1"/>
  <c r="C225" i="11"/>
  <c r="F225" i="11"/>
  <c r="B221" i="12"/>
  <c r="E220" i="12"/>
  <c r="D220" i="12" s="1"/>
  <c r="C220" i="12" s="1"/>
  <c r="G220" i="12"/>
  <c r="A222" i="12"/>
  <c r="F221" i="12"/>
  <c r="B220" i="11"/>
  <c r="G219" i="11"/>
  <c r="E219" i="11"/>
  <c r="D219" i="11" s="1"/>
  <c r="A224" i="10"/>
  <c r="C223" i="10"/>
  <c r="D223" i="10"/>
  <c r="B223" i="10"/>
  <c r="E222" i="10"/>
  <c r="F222" i="10" s="1"/>
  <c r="G222" i="10" s="1"/>
  <c r="F222" i="12" l="1"/>
  <c r="A223" i="12"/>
  <c r="E223" i="10"/>
  <c r="F223" i="10" s="1"/>
  <c r="G223" i="10" s="1"/>
  <c r="E220" i="11"/>
  <c r="D220" i="11" s="1"/>
  <c r="B221" i="11"/>
  <c r="G220" i="11"/>
  <c r="C226" i="11"/>
  <c r="A227" i="11"/>
  <c r="F226" i="11"/>
  <c r="A225" i="10"/>
  <c r="C224" i="10"/>
  <c r="D224" i="10"/>
  <c r="B224" i="10"/>
  <c r="E221" i="12"/>
  <c r="D221" i="12" s="1"/>
  <c r="C221" i="12" s="1"/>
  <c r="G221" i="12"/>
  <c r="B222" i="12"/>
  <c r="C225" i="10" l="1"/>
  <c r="D225" i="10"/>
  <c r="A226" i="10"/>
  <c r="B225" i="10"/>
  <c r="E224" i="10"/>
  <c r="E221" i="11"/>
  <c r="D221" i="11" s="1"/>
  <c r="G221" i="11"/>
  <c r="B222" i="11"/>
  <c r="G222" i="12"/>
  <c r="E222" i="12"/>
  <c r="D222" i="12" s="1"/>
  <c r="C222" i="12" s="1"/>
  <c r="B223" i="12"/>
  <c r="F224" i="10"/>
  <c r="G224" i="10" s="1"/>
  <c r="A228" i="11"/>
  <c r="F227" i="11"/>
  <c r="C227" i="11"/>
  <c r="A224" i="12"/>
  <c r="F223" i="12"/>
  <c r="E223" i="12" l="1"/>
  <c r="D223" i="12" s="1"/>
  <c r="C223" i="12" s="1"/>
  <c r="B224" i="12"/>
  <c r="G223" i="12"/>
  <c r="A227" i="10"/>
  <c r="C226" i="10"/>
  <c r="D226" i="10"/>
  <c r="B226" i="10"/>
  <c r="E225" i="10"/>
  <c r="F225" i="10" s="1"/>
  <c r="G225" i="10" s="1"/>
  <c r="C228" i="11"/>
  <c r="F228" i="11"/>
  <c r="A229" i="11"/>
  <c r="F224" i="12"/>
  <c r="A225" i="12"/>
  <c r="B223" i="11"/>
  <c r="G222" i="11"/>
  <c r="E222" i="11"/>
  <c r="D222" i="11" s="1"/>
  <c r="E226" i="10" l="1"/>
  <c r="A230" i="11"/>
  <c r="C229" i="11"/>
  <c r="F229" i="11"/>
  <c r="C227" i="10"/>
  <c r="A228" i="10"/>
  <c r="D227" i="10"/>
  <c r="B227" i="10"/>
  <c r="F226" i="10"/>
  <c r="G226" i="10" s="1"/>
  <c r="B225" i="12"/>
  <c r="E224" i="12"/>
  <c r="D224" i="12" s="1"/>
  <c r="C224" i="12" s="1"/>
  <c r="G224" i="12"/>
  <c r="B224" i="11"/>
  <c r="E223" i="11"/>
  <c r="D223" i="11" s="1"/>
  <c r="G223" i="11"/>
  <c r="A226" i="12"/>
  <c r="F225" i="12"/>
  <c r="C230" i="11" l="1"/>
  <c r="A231" i="11"/>
  <c r="F230" i="11"/>
  <c r="E225" i="12"/>
  <c r="D225" i="12" s="1"/>
  <c r="C225" i="12" s="1"/>
  <c r="G225" i="12"/>
  <c r="B226" i="12"/>
  <c r="A229" i="10"/>
  <c r="C228" i="10"/>
  <c r="D228" i="10"/>
  <c r="B228" i="10"/>
  <c r="E224" i="11"/>
  <c r="D224" i="11" s="1"/>
  <c r="G224" i="11"/>
  <c r="B225" i="11"/>
  <c r="F226" i="12"/>
  <c r="A227" i="12"/>
  <c r="E227" i="10"/>
  <c r="F227" i="10" s="1"/>
  <c r="G227" i="10" s="1"/>
  <c r="C229" i="10" l="1"/>
  <c r="A230" i="10"/>
  <c r="D229" i="10"/>
  <c r="B229" i="10"/>
  <c r="E228" i="10"/>
  <c r="G226" i="12"/>
  <c r="B227" i="12"/>
  <c r="E226" i="12"/>
  <c r="D226" i="12" s="1"/>
  <c r="C226" i="12" s="1"/>
  <c r="E225" i="11"/>
  <c r="D225" i="11" s="1"/>
  <c r="G225" i="11"/>
  <c r="B226" i="11"/>
  <c r="F228" i="10"/>
  <c r="G228" i="10" s="1"/>
  <c r="A232" i="11"/>
  <c r="F231" i="11"/>
  <c r="C231" i="11"/>
  <c r="A228" i="12"/>
  <c r="F227" i="12"/>
  <c r="E227" i="12" l="1"/>
  <c r="D227" i="12" s="1"/>
  <c r="C227" i="12" s="1"/>
  <c r="B228" i="12"/>
  <c r="G227" i="12"/>
  <c r="E229" i="10"/>
  <c r="F229" i="10" s="1"/>
  <c r="G229" i="10" s="1"/>
  <c r="B227" i="11"/>
  <c r="G226" i="11"/>
  <c r="E226" i="11"/>
  <c r="D226" i="11" s="1"/>
  <c r="C232" i="11"/>
  <c r="F232" i="11"/>
  <c r="A233" i="11"/>
  <c r="A231" i="10"/>
  <c r="C230" i="10"/>
  <c r="D230" i="10"/>
  <c r="B230" i="10"/>
  <c r="F228" i="12"/>
  <c r="A229" i="12"/>
  <c r="E230" i="10" l="1"/>
  <c r="A234" i="11"/>
  <c r="C233" i="11"/>
  <c r="F233" i="11"/>
  <c r="F230" i="10"/>
  <c r="G230" i="10" s="1"/>
  <c r="B228" i="11"/>
  <c r="G227" i="11"/>
  <c r="E227" i="11"/>
  <c r="D227" i="11" s="1"/>
  <c r="A230" i="12"/>
  <c r="F229" i="12"/>
  <c r="B229" i="12"/>
  <c r="E228" i="12"/>
  <c r="D228" i="12" s="1"/>
  <c r="C228" i="12" s="1"/>
  <c r="G228" i="12"/>
  <c r="A232" i="10"/>
  <c r="D231" i="10"/>
  <c r="C231" i="10"/>
  <c r="B231" i="10"/>
  <c r="E228" i="11" l="1"/>
  <c r="D228" i="11" s="1"/>
  <c r="G228" i="11"/>
  <c r="B229" i="11"/>
  <c r="C234" i="11"/>
  <c r="A235" i="11"/>
  <c r="F234" i="11"/>
  <c r="E229" i="12"/>
  <c r="D229" i="12" s="1"/>
  <c r="C229" i="12" s="1"/>
  <c r="G229" i="12"/>
  <c r="B230" i="12"/>
  <c r="A233" i="10"/>
  <c r="C232" i="10"/>
  <c r="D232" i="10"/>
  <c r="B232" i="10"/>
  <c r="F230" i="12"/>
  <c r="A231" i="12"/>
  <c r="F231" i="10"/>
  <c r="G231" i="10" s="1"/>
  <c r="E231" i="10"/>
  <c r="E229" i="11" l="1"/>
  <c r="D229" i="11" s="1"/>
  <c r="G229" i="11"/>
  <c r="B230" i="11"/>
  <c r="F232" i="10"/>
  <c r="C233" i="10"/>
  <c r="A234" i="10"/>
  <c r="D233" i="10"/>
  <c r="B233" i="10"/>
  <c r="A232" i="12"/>
  <c r="F231" i="12"/>
  <c r="E232" i="10"/>
  <c r="G232" i="10"/>
  <c r="G230" i="12"/>
  <c r="E230" i="12"/>
  <c r="D230" i="12" s="1"/>
  <c r="C230" i="12" s="1"/>
  <c r="B231" i="12"/>
  <c r="A236" i="11"/>
  <c r="F235" i="11"/>
  <c r="C235" i="11"/>
  <c r="C236" i="11" l="1"/>
  <c r="F236" i="11"/>
  <c r="A237" i="11"/>
  <c r="E233" i="10"/>
  <c r="F233" i="10" s="1"/>
  <c r="G233" i="10" s="1"/>
  <c r="E231" i="12"/>
  <c r="D231" i="12" s="1"/>
  <c r="C231" i="12" s="1"/>
  <c r="B232" i="12"/>
  <c r="G231" i="12"/>
  <c r="A235" i="10"/>
  <c r="C234" i="10"/>
  <c r="D234" i="10"/>
  <c r="B234" i="10"/>
  <c r="B231" i="11"/>
  <c r="G230" i="11"/>
  <c r="E230" i="11"/>
  <c r="D230" i="11" s="1"/>
  <c r="F232" i="12"/>
  <c r="A233" i="12"/>
  <c r="E234" i="10" l="1"/>
  <c r="F234" i="10"/>
  <c r="G234" i="10" s="1"/>
  <c r="B233" i="12"/>
  <c r="E232" i="12"/>
  <c r="D232" i="12" s="1"/>
  <c r="C232" i="12" s="1"/>
  <c r="G232" i="12"/>
  <c r="B232" i="11"/>
  <c r="E231" i="11"/>
  <c r="D231" i="11" s="1"/>
  <c r="G231" i="11"/>
  <c r="A238" i="11"/>
  <c r="C237" i="11"/>
  <c r="F237" i="11"/>
  <c r="A234" i="12"/>
  <c r="F233" i="12"/>
  <c r="C235" i="10"/>
  <c r="A236" i="10"/>
  <c r="D235" i="10"/>
  <c r="B235" i="10"/>
  <c r="E232" i="11" l="1"/>
  <c r="D232" i="11" s="1"/>
  <c r="G232" i="11"/>
  <c r="B233" i="11"/>
  <c r="A237" i="10"/>
  <c r="D236" i="10"/>
  <c r="C236" i="10"/>
  <c r="B236" i="10"/>
  <c r="E235" i="10"/>
  <c r="E233" i="12"/>
  <c r="D233" i="12" s="1"/>
  <c r="C233" i="12" s="1"/>
  <c r="G233" i="12"/>
  <c r="B234" i="12"/>
  <c r="C238" i="11"/>
  <c r="A239" i="11"/>
  <c r="F238" i="11"/>
  <c r="F235" i="10"/>
  <c r="G235" i="10" s="1"/>
  <c r="F234" i="12"/>
  <c r="A235" i="12"/>
  <c r="E236" i="10" l="1"/>
  <c r="E233" i="11"/>
  <c r="D233" i="11" s="1"/>
  <c r="G233" i="11"/>
  <c r="B234" i="11"/>
  <c r="G234" i="12"/>
  <c r="B235" i="12"/>
  <c r="E234" i="12"/>
  <c r="D234" i="12" s="1"/>
  <c r="C234" i="12" s="1"/>
  <c r="C237" i="10"/>
  <c r="A238" i="10"/>
  <c r="D237" i="10"/>
  <c r="B237" i="10"/>
  <c r="A236" i="12"/>
  <c r="F235" i="12"/>
  <c r="A240" i="11"/>
  <c r="C239" i="11"/>
  <c r="F239" i="11"/>
  <c r="F236" i="10"/>
  <c r="G236" i="10" s="1"/>
  <c r="E237" i="10" l="1"/>
  <c r="C240" i="11"/>
  <c r="A241" i="11"/>
  <c r="F240" i="11"/>
  <c r="E235" i="12"/>
  <c r="D235" i="12" s="1"/>
  <c r="C235" i="12" s="1"/>
  <c r="B236" i="12"/>
  <c r="G235" i="12"/>
  <c r="F237" i="10"/>
  <c r="G237" i="10" s="1"/>
  <c r="A239" i="10"/>
  <c r="C238" i="10"/>
  <c r="D238" i="10"/>
  <c r="B238" i="10"/>
  <c r="F236" i="12"/>
  <c r="A237" i="12"/>
  <c r="B235" i="11"/>
  <c r="G234" i="11"/>
  <c r="E234" i="11"/>
  <c r="D234" i="11" s="1"/>
  <c r="B236" i="11" l="1"/>
  <c r="G235" i="11"/>
  <c r="E235" i="11"/>
  <c r="D235" i="11" s="1"/>
  <c r="B237" i="12"/>
  <c r="E236" i="12"/>
  <c r="D236" i="12" s="1"/>
  <c r="C236" i="12" s="1"/>
  <c r="G236" i="12"/>
  <c r="A242" i="11"/>
  <c r="C241" i="11"/>
  <c r="F241" i="11"/>
  <c r="A240" i="10"/>
  <c r="D239" i="10"/>
  <c r="C239" i="10"/>
  <c r="B239" i="10"/>
  <c r="A238" i="12"/>
  <c r="F237" i="12"/>
  <c r="E238" i="10"/>
  <c r="F238" i="10" s="1"/>
  <c r="G238" i="10" s="1"/>
  <c r="C242" i="11" l="1"/>
  <c r="A243" i="11"/>
  <c r="F242" i="11"/>
  <c r="F238" i="12"/>
  <c r="A239" i="12"/>
  <c r="A241" i="10"/>
  <c r="C240" i="10"/>
  <c r="D240" i="10"/>
  <c r="B240" i="10"/>
  <c r="E237" i="12"/>
  <c r="D237" i="12" s="1"/>
  <c r="C237" i="12" s="1"/>
  <c r="G237" i="12"/>
  <c r="B238" i="12"/>
  <c r="E239" i="10"/>
  <c r="F239" i="10" s="1"/>
  <c r="G239" i="10" s="1"/>
  <c r="E236" i="11"/>
  <c r="D236" i="11" s="1"/>
  <c r="G236" i="11"/>
  <c r="B237" i="11"/>
  <c r="E237" i="11" l="1"/>
  <c r="D237" i="11" s="1"/>
  <c r="G237" i="11"/>
  <c r="B238" i="11"/>
  <c r="C241" i="10"/>
  <c r="D241" i="10"/>
  <c r="A242" i="10"/>
  <c r="B241" i="10"/>
  <c r="A244" i="11"/>
  <c r="F243" i="11"/>
  <c r="C243" i="11"/>
  <c r="G238" i="12"/>
  <c r="E238" i="12"/>
  <c r="D238" i="12" s="1"/>
  <c r="C238" i="12" s="1"/>
  <c r="B239" i="12"/>
  <c r="E240" i="10"/>
  <c r="F240" i="10" s="1"/>
  <c r="G240" i="10" s="1"/>
  <c r="A240" i="12"/>
  <c r="F239" i="12"/>
  <c r="E241" i="10" l="1"/>
  <c r="A243" i="10"/>
  <c r="C242" i="10"/>
  <c r="D242" i="10"/>
  <c r="B242" i="10"/>
  <c r="F241" i="10"/>
  <c r="G241" i="10" s="1"/>
  <c r="B239" i="11"/>
  <c r="G238" i="11"/>
  <c r="E238" i="11"/>
  <c r="D238" i="11" s="1"/>
  <c r="E239" i="12"/>
  <c r="D239" i="12" s="1"/>
  <c r="C239" i="12" s="1"/>
  <c r="B240" i="12"/>
  <c r="G239" i="12"/>
  <c r="F240" i="12"/>
  <c r="A241" i="12"/>
  <c r="A245" i="11"/>
  <c r="F244" i="11"/>
  <c r="C244" i="11"/>
  <c r="C245" i="11" l="1"/>
  <c r="A246" i="11"/>
  <c r="F245" i="11"/>
  <c r="B241" i="12"/>
  <c r="E240" i="12"/>
  <c r="D240" i="12" s="1"/>
  <c r="C240" i="12" s="1"/>
  <c r="G240" i="12"/>
  <c r="B240" i="11"/>
  <c r="G239" i="11"/>
  <c r="E239" i="11"/>
  <c r="D239" i="11" s="1"/>
  <c r="A242" i="12"/>
  <c r="F241" i="12"/>
  <c r="C243" i="10"/>
  <c r="A244" i="10"/>
  <c r="D243" i="10"/>
  <c r="B243" i="10"/>
  <c r="E242" i="10"/>
  <c r="F242" i="10" s="1"/>
  <c r="G242" i="10" s="1"/>
  <c r="E241" i="12" l="1"/>
  <c r="D241" i="12" s="1"/>
  <c r="C241" i="12" s="1"/>
  <c r="G241" i="12"/>
  <c r="B242" i="12"/>
  <c r="E240" i="11"/>
  <c r="D240" i="11" s="1"/>
  <c r="G240" i="11"/>
  <c r="B241" i="11"/>
  <c r="C246" i="11"/>
  <c r="A247" i="11"/>
  <c r="F246" i="11"/>
  <c r="E243" i="10"/>
  <c r="F243" i="10"/>
  <c r="G243" i="10" s="1"/>
  <c r="F242" i="12"/>
  <c r="A243" i="12"/>
  <c r="A245" i="10"/>
  <c r="C244" i="10"/>
  <c r="D244" i="10"/>
  <c r="B244" i="10"/>
  <c r="A248" i="11" l="1"/>
  <c r="F247" i="11"/>
  <c r="C247" i="11"/>
  <c r="C245" i="10"/>
  <c r="A246" i="10"/>
  <c r="D245" i="10"/>
  <c r="B245" i="10"/>
  <c r="G242" i="12"/>
  <c r="E242" i="12"/>
  <c r="D242" i="12" s="1"/>
  <c r="C242" i="12" s="1"/>
  <c r="B243" i="12"/>
  <c r="E244" i="10"/>
  <c r="F244" i="10" s="1"/>
  <c r="G244" i="10" s="1"/>
  <c r="A244" i="12"/>
  <c r="F243" i="12"/>
  <c r="E241" i="11"/>
  <c r="D241" i="11" s="1"/>
  <c r="G241" i="11"/>
  <c r="B242" i="11"/>
  <c r="A247" i="10" l="1"/>
  <c r="C246" i="10"/>
  <c r="D246" i="10"/>
  <c r="B246" i="10"/>
  <c r="A249" i="11"/>
  <c r="C248" i="11"/>
  <c r="F248" i="11"/>
  <c r="E245" i="10"/>
  <c r="F245" i="10" s="1"/>
  <c r="G245" i="10" s="1"/>
  <c r="G243" i="12"/>
  <c r="E243" i="12"/>
  <c r="D243" i="12" s="1"/>
  <c r="C243" i="12" s="1"/>
  <c r="B244" i="12"/>
  <c r="B243" i="11"/>
  <c r="G242" i="11"/>
  <c r="E242" i="11"/>
  <c r="D242" i="11" s="1"/>
  <c r="F244" i="12"/>
  <c r="A245" i="12"/>
  <c r="A246" i="12" l="1"/>
  <c r="F245" i="12"/>
  <c r="B244" i="11"/>
  <c r="G243" i="11"/>
  <c r="E243" i="11"/>
  <c r="D243" i="11" s="1"/>
  <c r="C249" i="11"/>
  <c r="A250" i="11"/>
  <c r="F249" i="11"/>
  <c r="A248" i="10"/>
  <c r="D247" i="10"/>
  <c r="C247" i="10"/>
  <c r="B247" i="10"/>
  <c r="E244" i="12"/>
  <c r="D244" i="12" s="1"/>
  <c r="C244" i="12" s="1"/>
  <c r="G244" i="12"/>
  <c r="B245" i="12"/>
  <c r="E246" i="10"/>
  <c r="F246" i="10" s="1"/>
  <c r="G246" i="10" s="1"/>
  <c r="E245" i="12" l="1"/>
  <c r="D245" i="12" s="1"/>
  <c r="C245" i="12" s="1"/>
  <c r="B246" i="12"/>
  <c r="G245" i="12"/>
  <c r="A251" i="11"/>
  <c r="C250" i="11"/>
  <c r="F250" i="11"/>
  <c r="A249" i="10"/>
  <c r="C248" i="10"/>
  <c r="D248" i="10"/>
  <c r="B248" i="10"/>
  <c r="F246" i="12"/>
  <c r="A247" i="12"/>
  <c r="E244" i="11"/>
  <c r="D244" i="11" s="1"/>
  <c r="B245" i="11"/>
  <c r="G244" i="11"/>
  <c r="E247" i="10"/>
  <c r="F247" i="10" s="1"/>
  <c r="G247" i="10" s="1"/>
  <c r="C249" i="10" l="1"/>
  <c r="A250" i="10"/>
  <c r="D249" i="10"/>
  <c r="B249" i="10"/>
  <c r="E245" i="11"/>
  <c r="D245" i="11" s="1"/>
  <c r="G245" i="11"/>
  <c r="B246" i="11"/>
  <c r="E248" i="10"/>
  <c r="F248" i="10" s="1"/>
  <c r="G248" i="10" s="1"/>
  <c r="G246" i="12"/>
  <c r="B247" i="12"/>
  <c r="E246" i="12"/>
  <c r="D246" i="12" s="1"/>
  <c r="C246" i="12" s="1"/>
  <c r="A252" i="11"/>
  <c r="C251" i="11"/>
  <c r="F251" i="11"/>
  <c r="A248" i="12"/>
  <c r="F247" i="12"/>
  <c r="F248" i="12" l="1"/>
  <c r="A249" i="12"/>
  <c r="E247" i="12"/>
  <c r="D247" i="12" s="1"/>
  <c r="C247" i="12" s="1"/>
  <c r="G247" i="12"/>
  <c r="B248" i="12"/>
  <c r="E249" i="10"/>
  <c r="E246" i="11"/>
  <c r="D246" i="11" s="1"/>
  <c r="B247" i="11"/>
  <c r="G246" i="11"/>
  <c r="F249" i="10"/>
  <c r="G249" i="10" s="1"/>
  <c r="C252" i="11"/>
  <c r="F252" i="11"/>
  <c r="A253" i="11"/>
  <c r="A251" i="10"/>
  <c r="C250" i="10"/>
  <c r="D250" i="10"/>
  <c r="B250" i="10"/>
  <c r="C251" i="10" l="1"/>
  <c r="A252" i="10"/>
  <c r="D251" i="10"/>
  <c r="B251" i="10"/>
  <c r="E250" i="10"/>
  <c r="C253" i="11"/>
  <c r="A254" i="11"/>
  <c r="F253" i="11"/>
  <c r="A250" i="12"/>
  <c r="F249" i="12"/>
  <c r="F250" i="10"/>
  <c r="G250" i="10" s="1"/>
  <c r="G247" i="11"/>
  <c r="B248" i="11"/>
  <c r="E247" i="11"/>
  <c r="D247" i="11" s="1"/>
  <c r="E248" i="12"/>
  <c r="D248" i="12" s="1"/>
  <c r="C248" i="12" s="1"/>
  <c r="G248" i="12"/>
  <c r="B249" i="12"/>
  <c r="E251" i="10" l="1"/>
  <c r="G251" i="10"/>
  <c r="G249" i="12"/>
  <c r="B250" i="12"/>
  <c r="E249" i="12"/>
  <c r="D249" i="12" s="1"/>
  <c r="C249" i="12" s="1"/>
  <c r="A253" i="10"/>
  <c r="C252" i="10"/>
  <c r="D252" i="10"/>
  <c r="B252" i="10"/>
  <c r="A255" i="11"/>
  <c r="C254" i="11"/>
  <c r="F254" i="11"/>
  <c r="F251" i="10"/>
  <c r="B249" i="11"/>
  <c r="G248" i="11"/>
  <c r="E248" i="11"/>
  <c r="D248" i="11" s="1"/>
  <c r="F250" i="12"/>
  <c r="A251" i="12"/>
  <c r="G250" i="12" l="1"/>
  <c r="B251" i="12"/>
  <c r="E250" i="12"/>
  <c r="D250" i="12" s="1"/>
  <c r="C250" i="12" s="1"/>
  <c r="A252" i="12"/>
  <c r="F251" i="12"/>
  <c r="E249" i="11"/>
  <c r="D249" i="11" s="1"/>
  <c r="B250" i="11"/>
  <c r="G249" i="11"/>
  <c r="A256" i="11"/>
  <c r="C255" i="11"/>
  <c r="F255" i="11"/>
  <c r="C253" i="10"/>
  <c r="A254" i="10"/>
  <c r="D253" i="10"/>
  <c r="B253" i="10"/>
  <c r="E252" i="10"/>
  <c r="F252" i="10" s="1"/>
  <c r="G252" i="10" s="1"/>
  <c r="E253" i="10" l="1"/>
  <c r="E250" i="11"/>
  <c r="D250" i="11" s="1"/>
  <c r="G250" i="11"/>
  <c r="B251" i="11"/>
  <c r="F253" i="10"/>
  <c r="G253" i="10" s="1"/>
  <c r="E251" i="12"/>
  <c r="D251" i="12" s="1"/>
  <c r="C251" i="12" s="1"/>
  <c r="G251" i="12"/>
  <c r="B252" i="12"/>
  <c r="A255" i="10"/>
  <c r="C254" i="10"/>
  <c r="D254" i="10"/>
  <c r="B254" i="10"/>
  <c r="C256" i="11"/>
  <c r="F256" i="11"/>
  <c r="A257" i="11"/>
  <c r="F252" i="12"/>
  <c r="A253" i="12"/>
  <c r="C257" i="11" l="1"/>
  <c r="A258" i="11"/>
  <c r="F257" i="11"/>
  <c r="A256" i="10"/>
  <c r="C255" i="10"/>
  <c r="D255" i="10"/>
  <c r="B255" i="10"/>
  <c r="F254" i="10"/>
  <c r="A254" i="12"/>
  <c r="F253" i="12"/>
  <c r="E254" i="10"/>
  <c r="G254" i="10"/>
  <c r="E252" i="12"/>
  <c r="D252" i="12" s="1"/>
  <c r="C252" i="12" s="1"/>
  <c r="G252" i="12"/>
  <c r="B253" i="12"/>
  <c r="G251" i="11"/>
  <c r="B252" i="11"/>
  <c r="E251" i="11"/>
  <c r="D251" i="11" s="1"/>
  <c r="B253" i="11" l="1"/>
  <c r="G252" i="11"/>
  <c r="E252" i="11"/>
  <c r="D252" i="11" s="1"/>
  <c r="F254" i="12"/>
  <c r="A255" i="12"/>
  <c r="A257" i="10"/>
  <c r="C256" i="10"/>
  <c r="D256" i="10"/>
  <c r="B256" i="10"/>
  <c r="G253" i="12"/>
  <c r="B254" i="12"/>
  <c r="E253" i="12"/>
  <c r="D253" i="12" s="1"/>
  <c r="C253" i="12" s="1"/>
  <c r="E255" i="10"/>
  <c r="F255" i="10"/>
  <c r="G255" i="10" s="1"/>
  <c r="A259" i="11"/>
  <c r="C258" i="11"/>
  <c r="F258" i="11"/>
  <c r="A260" i="11" l="1"/>
  <c r="C259" i="11"/>
  <c r="F259" i="11"/>
  <c r="C257" i="10"/>
  <c r="D257" i="10"/>
  <c r="A258" i="10"/>
  <c r="B257" i="10"/>
  <c r="G254" i="12"/>
  <c r="B255" i="12"/>
  <c r="E254" i="12"/>
  <c r="D254" i="12" s="1"/>
  <c r="C254" i="12" s="1"/>
  <c r="E256" i="10"/>
  <c r="F256" i="10" s="1"/>
  <c r="G256" i="10" s="1"/>
  <c r="A256" i="12"/>
  <c r="F255" i="12"/>
  <c r="E253" i="11"/>
  <c r="D253" i="11" s="1"/>
  <c r="B254" i="11"/>
  <c r="G253" i="11"/>
  <c r="E257" i="10" l="1"/>
  <c r="G257" i="10"/>
  <c r="A259" i="10"/>
  <c r="C258" i="10"/>
  <c r="D258" i="10"/>
  <c r="B258" i="10"/>
  <c r="F256" i="12"/>
  <c r="A257" i="12"/>
  <c r="F257" i="10"/>
  <c r="E255" i="12"/>
  <c r="D255" i="12" s="1"/>
  <c r="C255" i="12" s="1"/>
  <c r="G255" i="12"/>
  <c r="B256" i="12"/>
  <c r="E254" i="11"/>
  <c r="D254" i="11" s="1"/>
  <c r="G254" i="11"/>
  <c r="B255" i="11"/>
  <c r="C260" i="11"/>
  <c r="F260" i="11"/>
  <c r="A261" i="11"/>
  <c r="E256" i="12" l="1"/>
  <c r="D256" i="12" s="1"/>
  <c r="C256" i="12" s="1"/>
  <c r="G256" i="12"/>
  <c r="B257" i="12"/>
  <c r="A258" i="12"/>
  <c r="F257" i="12"/>
  <c r="G255" i="11"/>
  <c r="B256" i="11"/>
  <c r="E255" i="11"/>
  <c r="D255" i="11" s="1"/>
  <c r="C261" i="11"/>
  <c r="A262" i="11"/>
  <c r="F261" i="11"/>
  <c r="E258" i="10"/>
  <c r="F258" i="10" s="1"/>
  <c r="G258" i="10" s="1"/>
  <c r="C259" i="10"/>
  <c r="A260" i="10"/>
  <c r="D259" i="10"/>
  <c r="B259" i="10"/>
  <c r="A261" i="10" l="1"/>
  <c r="C260" i="10"/>
  <c r="D260" i="10"/>
  <c r="B260" i="10"/>
  <c r="B257" i="11"/>
  <c r="G256" i="11"/>
  <c r="E256" i="11"/>
  <c r="D256" i="11" s="1"/>
  <c r="A263" i="11"/>
  <c r="C262" i="11"/>
  <c r="F262" i="11"/>
  <c r="F259" i="10"/>
  <c r="G259" i="10" s="1"/>
  <c r="F258" i="12"/>
  <c r="A259" i="12"/>
  <c r="G257" i="12"/>
  <c r="B258" i="12"/>
  <c r="E257" i="12"/>
  <c r="D257" i="12" s="1"/>
  <c r="C257" i="12" s="1"/>
  <c r="E259" i="10"/>
  <c r="A264" i="11" l="1"/>
  <c r="C263" i="11"/>
  <c r="F263" i="11"/>
  <c r="G258" i="12"/>
  <c r="B259" i="12"/>
  <c r="E258" i="12"/>
  <c r="D258" i="12" s="1"/>
  <c r="C258" i="12" s="1"/>
  <c r="E260" i="10"/>
  <c r="F260" i="10" s="1"/>
  <c r="G260" i="10" s="1"/>
  <c r="A260" i="12"/>
  <c r="F259" i="12"/>
  <c r="E257" i="11"/>
  <c r="D257" i="11" s="1"/>
  <c r="B258" i="11"/>
  <c r="G257" i="11"/>
  <c r="C261" i="10"/>
  <c r="A262" i="10"/>
  <c r="D261" i="10"/>
  <c r="B261" i="10"/>
  <c r="A263" i="10" l="1"/>
  <c r="C262" i="10"/>
  <c r="D262" i="10"/>
  <c r="B262" i="10"/>
  <c r="E261" i="10"/>
  <c r="G261" i="10"/>
  <c r="F260" i="12"/>
  <c r="A261" i="12"/>
  <c r="F261" i="10"/>
  <c r="E258" i="11"/>
  <c r="D258" i="11" s="1"/>
  <c r="G258" i="11"/>
  <c r="B259" i="11"/>
  <c r="E259" i="12"/>
  <c r="D259" i="12" s="1"/>
  <c r="C259" i="12" s="1"/>
  <c r="G259" i="12"/>
  <c r="B260" i="12"/>
  <c r="C264" i="11"/>
  <c r="F264" i="11"/>
  <c r="A265" i="11"/>
  <c r="G259" i="11" l="1"/>
  <c r="B260" i="11"/>
  <c r="E259" i="11"/>
  <c r="D259" i="11" s="1"/>
  <c r="A262" i="12"/>
  <c r="F261" i="12"/>
  <c r="E262" i="10"/>
  <c r="F262" i="10" s="1"/>
  <c r="G262" i="10" s="1"/>
  <c r="E260" i="12"/>
  <c r="D260" i="12" s="1"/>
  <c r="C260" i="12" s="1"/>
  <c r="G260" i="12"/>
  <c r="B261" i="12"/>
  <c r="C265" i="11"/>
  <c r="A266" i="11"/>
  <c r="F265" i="11"/>
  <c r="A264" i="10"/>
  <c r="D263" i="10"/>
  <c r="C263" i="10"/>
  <c r="B263" i="10"/>
  <c r="G261" i="12" l="1"/>
  <c r="B262" i="12"/>
  <c r="E261" i="12"/>
  <c r="D261" i="12" s="1"/>
  <c r="C261" i="12" s="1"/>
  <c r="B261" i="11"/>
  <c r="G260" i="11"/>
  <c r="E260" i="11"/>
  <c r="D260" i="11" s="1"/>
  <c r="E263" i="10"/>
  <c r="F263" i="10" s="1"/>
  <c r="G263" i="10" s="1"/>
  <c r="A265" i="10"/>
  <c r="C264" i="10"/>
  <c r="D264" i="10"/>
  <c r="B264" i="10"/>
  <c r="A267" i="11"/>
  <c r="C266" i="11"/>
  <c r="F266" i="11"/>
  <c r="F262" i="12"/>
  <c r="A263" i="12"/>
  <c r="A264" i="12" l="1"/>
  <c r="F263" i="12"/>
  <c r="C265" i="10"/>
  <c r="A266" i="10"/>
  <c r="D265" i="10"/>
  <c r="B265" i="10"/>
  <c r="G262" i="12"/>
  <c r="B263" i="12"/>
  <c r="E262" i="12"/>
  <c r="D262" i="12" s="1"/>
  <c r="C262" i="12" s="1"/>
  <c r="A268" i="11"/>
  <c r="C267" i="11"/>
  <c r="F267" i="11"/>
  <c r="E264" i="10"/>
  <c r="F264" i="10" s="1"/>
  <c r="G264" i="10" s="1"/>
  <c r="E261" i="11"/>
  <c r="D261" i="11" s="1"/>
  <c r="B262" i="11"/>
  <c r="G261" i="11"/>
  <c r="C268" i="11" l="1"/>
  <c r="F268" i="11"/>
  <c r="A269" i="11"/>
  <c r="E265" i="10"/>
  <c r="F265" i="10" s="1"/>
  <c r="G265" i="10" s="1"/>
  <c r="F264" i="12"/>
  <c r="A265" i="12"/>
  <c r="E262" i="11"/>
  <c r="D262" i="11" s="1"/>
  <c r="B263" i="11"/>
  <c r="G262" i="11"/>
  <c r="E263" i="12"/>
  <c r="D263" i="12" s="1"/>
  <c r="C263" i="12" s="1"/>
  <c r="G263" i="12"/>
  <c r="B264" i="12"/>
  <c r="A267" i="10"/>
  <c r="C266" i="10"/>
  <c r="D266" i="10"/>
  <c r="B266" i="10"/>
  <c r="A266" i="12" l="1"/>
  <c r="F265" i="12"/>
  <c r="C267" i="10"/>
  <c r="A268" i="10"/>
  <c r="D267" i="10"/>
  <c r="B267" i="10"/>
  <c r="C269" i="11"/>
  <c r="A270" i="11"/>
  <c r="F269" i="11"/>
  <c r="E266" i="10"/>
  <c r="G266" i="10"/>
  <c r="E264" i="12"/>
  <c r="D264" i="12" s="1"/>
  <c r="C264" i="12" s="1"/>
  <c r="G264" i="12"/>
  <c r="B265" i="12"/>
  <c r="G263" i="11"/>
  <c r="B264" i="11"/>
  <c r="E263" i="11"/>
  <c r="D263" i="11" s="1"/>
  <c r="F266" i="10"/>
  <c r="B265" i="11" l="1"/>
  <c r="G264" i="11"/>
  <c r="E264" i="11"/>
  <c r="D264" i="11" s="1"/>
  <c r="A271" i="11"/>
  <c r="C270" i="11"/>
  <c r="F270" i="11"/>
  <c r="A269" i="10"/>
  <c r="C268" i="10"/>
  <c r="D268" i="10"/>
  <c r="B268" i="10"/>
  <c r="G265" i="12"/>
  <c r="B266" i="12"/>
  <c r="E265" i="12"/>
  <c r="D265" i="12" s="1"/>
  <c r="C265" i="12" s="1"/>
  <c r="E267" i="10"/>
  <c r="F267" i="10"/>
  <c r="G267" i="10" s="1"/>
  <c r="F266" i="12"/>
  <c r="A267" i="12"/>
  <c r="G266" i="12" l="1"/>
  <c r="B267" i="12"/>
  <c r="E266" i="12"/>
  <c r="D266" i="12" s="1"/>
  <c r="C266" i="12" s="1"/>
  <c r="A272" i="11"/>
  <c r="C271" i="11"/>
  <c r="F271" i="11"/>
  <c r="C269" i="10"/>
  <c r="A270" i="10"/>
  <c r="D269" i="10"/>
  <c r="B269" i="10"/>
  <c r="A268" i="12"/>
  <c r="F267" i="12"/>
  <c r="E268" i="10"/>
  <c r="F268" i="10"/>
  <c r="G268" i="10" s="1"/>
  <c r="E265" i="11"/>
  <c r="D265" i="11" s="1"/>
  <c r="B266" i="11"/>
  <c r="G265" i="11"/>
  <c r="C270" i="10" l="1"/>
  <c r="A271" i="10"/>
  <c r="B270" i="10"/>
  <c r="D270" i="10"/>
  <c r="E269" i="10"/>
  <c r="F269" i="10" s="1"/>
  <c r="G269" i="10" s="1"/>
  <c r="E267" i="12"/>
  <c r="D267" i="12" s="1"/>
  <c r="C267" i="12" s="1"/>
  <c r="G267" i="12"/>
  <c r="B268" i="12"/>
  <c r="C272" i="11"/>
  <c r="F272" i="11"/>
  <c r="A273" i="11"/>
  <c r="F268" i="12"/>
  <c r="A269" i="12"/>
  <c r="E266" i="11"/>
  <c r="D266" i="11" s="1"/>
  <c r="G266" i="11"/>
  <c r="B267" i="11"/>
  <c r="G267" i="11" l="1"/>
  <c r="B268" i="11"/>
  <c r="E267" i="11"/>
  <c r="D267" i="11" s="1"/>
  <c r="E268" i="12"/>
  <c r="D268" i="12" s="1"/>
  <c r="C268" i="12" s="1"/>
  <c r="G268" i="12"/>
  <c r="B269" i="12"/>
  <c r="C273" i="11"/>
  <c r="A274" i="11"/>
  <c r="F273" i="11"/>
  <c r="E270" i="10"/>
  <c r="F270" i="10" s="1"/>
  <c r="G270" i="10" s="1"/>
  <c r="A270" i="12"/>
  <c r="F269" i="12"/>
  <c r="C271" i="10"/>
  <c r="A272" i="10"/>
  <c r="D271" i="10"/>
  <c r="B271" i="10"/>
  <c r="G269" i="12" l="1"/>
  <c r="B270" i="12"/>
  <c r="E269" i="12"/>
  <c r="D269" i="12" s="1"/>
  <c r="C269" i="12" s="1"/>
  <c r="B269" i="11"/>
  <c r="G268" i="11"/>
  <c r="E268" i="11"/>
  <c r="D268" i="11" s="1"/>
  <c r="C272" i="10"/>
  <c r="A273" i="10"/>
  <c r="D272" i="10"/>
  <c r="B272" i="10"/>
  <c r="A275" i="11"/>
  <c r="C274" i="11"/>
  <c r="F274" i="11"/>
  <c r="E271" i="10"/>
  <c r="F271" i="10"/>
  <c r="G271" i="10" s="1"/>
  <c r="F270" i="12"/>
  <c r="A271" i="12"/>
  <c r="E269" i="11" l="1"/>
  <c r="D269" i="11" s="1"/>
  <c r="B270" i="11"/>
  <c r="G269" i="11"/>
  <c r="A276" i="11"/>
  <c r="C275" i="11"/>
  <c r="F275" i="11"/>
  <c r="A272" i="12"/>
  <c r="F271" i="12"/>
  <c r="E272" i="10"/>
  <c r="G270" i="12"/>
  <c r="B271" i="12"/>
  <c r="E270" i="12"/>
  <c r="D270" i="12" s="1"/>
  <c r="C270" i="12" s="1"/>
  <c r="C273" i="10"/>
  <c r="A274" i="10"/>
  <c r="D273" i="10"/>
  <c r="B273" i="10"/>
  <c r="F272" i="10"/>
  <c r="G272" i="10" s="1"/>
  <c r="E270" i="11" l="1"/>
  <c r="D270" i="11" s="1"/>
  <c r="B271" i="11"/>
  <c r="G270" i="11"/>
  <c r="F273" i="10"/>
  <c r="G273" i="10" s="1"/>
  <c r="E271" i="12"/>
  <c r="D271" i="12" s="1"/>
  <c r="C271" i="12" s="1"/>
  <c r="G271" i="12"/>
  <c r="B272" i="12"/>
  <c r="C276" i="11"/>
  <c r="F276" i="11"/>
  <c r="A277" i="11"/>
  <c r="C274" i="10"/>
  <c r="A275" i="10"/>
  <c r="D274" i="10"/>
  <c r="B274" i="10"/>
  <c r="F272" i="12"/>
  <c r="A273" i="12"/>
  <c r="E273" i="10"/>
  <c r="E272" i="12" l="1"/>
  <c r="D272" i="12" s="1"/>
  <c r="C272" i="12" s="1"/>
  <c r="G272" i="12"/>
  <c r="B273" i="12"/>
  <c r="E274" i="10"/>
  <c r="F274" i="10" s="1"/>
  <c r="G274" i="10" s="1"/>
  <c r="C277" i="11"/>
  <c r="A278" i="11"/>
  <c r="F277" i="11"/>
  <c r="G271" i="11"/>
  <c r="B272" i="11"/>
  <c r="E271" i="11"/>
  <c r="D271" i="11" s="1"/>
  <c r="A274" i="12"/>
  <c r="F273" i="12"/>
  <c r="C275" i="10"/>
  <c r="A276" i="10"/>
  <c r="D275" i="10"/>
  <c r="B275" i="10"/>
  <c r="C278" i="11" l="1"/>
  <c r="A279" i="11"/>
  <c r="F278" i="11"/>
  <c r="G273" i="12"/>
  <c r="B274" i="12"/>
  <c r="E273" i="12"/>
  <c r="D273" i="12" s="1"/>
  <c r="C273" i="12" s="1"/>
  <c r="B273" i="11"/>
  <c r="G272" i="11"/>
  <c r="E272" i="11"/>
  <c r="D272" i="11" s="1"/>
  <c r="F274" i="12"/>
  <c r="A275" i="12"/>
  <c r="C276" i="10"/>
  <c r="D276" i="10"/>
  <c r="A277" i="10"/>
  <c r="B276" i="10"/>
  <c r="E275" i="10"/>
  <c r="F275" i="10" s="1"/>
  <c r="G275" i="10" s="1"/>
  <c r="A276" i="12" l="1"/>
  <c r="F275" i="12"/>
  <c r="G274" i="12"/>
  <c r="E274" i="12"/>
  <c r="D274" i="12" s="1"/>
  <c r="C274" i="12" s="1"/>
  <c r="B275" i="12"/>
  <c r="E276" i="10"/>
  <c r="F276" i="10" s="1"/>
  <c r="G276" i="10" s="1"/>
  <c r="E273" i="11"/>
  <c r="D273" i="11" s="1"/>
  <c r="B274" i="11"/>
  <c r="G273" i="11"/>
  <c r="C277" i="10"/>
  <c r="A278" i="10"/>
  <c r="D277" i="10"/>
  <c r="B277" i="10"/>
  <c r="C279" i="11"/>
  <c r="F279" i="11"/>
  <c r="A280" i="11"/>
  <c r="E274" i="11" l="1"/>
  <c r="D274" i="11" s="1"/>
  <c r="G274" i="11"/>
  <c r="B275" i="11"/>
  <c r="G275" i="12"/>
  <c r="E275" i="12"/>
  <c r="D275" i="12" s="1"/>
  <c r="C275" i="12" s="1"/>
  <c r="B276" i="12"/>
  <c r="E277" i="10"/>
  <c r="F277" i="10" s="1"/>
  <c r="G277" i="10" s="1"/>
  <c r="C280" i="11"/>
  <c r="F280" i="11"/>
  <c r="A281" i="11"/>
  <c r="C278" i="10"/>
  <c r="A279" i="10"/>
  <c r="D278" i="10"/>
  <c r="B278" i="10"/>
  <c r="F276" i="12"/>
  <c r="A277" i="12"/>
  <c r="E278" i="10" l="1"/>
  <c r="G278" i="10"/>
  <c r="A282" i="11"/>
  <c r="C281" i="11"/>
  <c r="F281" i="11"/>
  <c r="G275" i="11"/>
  <c r="B276" i="11"/>
  <c r="E275" i="11"/>
  <c r="D275" i="11" s="1"/>
  <c r="F278" i="10"/>
  <c r="B277" i="12"/>
  <c r="E276" i="12"/>
  <c r="D276" i="12" s="1"/>
  <c r="C276" i="12" s="1"/>
  <c r="G276" i="12"/>
  <c r="A278" i="12"/>
  <c r="F277" i="12"/>
  <c r="C279" i="10"/>
  <c r="A280" i="10"/>
  <c r="D279" i="10"/>
  <c r="B279" i="10"/>
  <c r="A281" i="10" l="1"/>
  <c r="C280" i="10"/>
  <c r="D280" i="10"/>
  <c r="B280" i="10"/>
  <c r="B277" i="11"/>
  <c r="G276" i="11"/>
  <c r="E276" i="11"/>
  <c r="D276" i="11" s="1"/>
  <c r="C282" i="11"/>
  <c r="A283" i="11"/>
  <c r="F282" i="11"/>
  <c r="E279" i="10"/>
  <c r="G277" i="12"/>
  <c r="E277" i="12"/>
  <c r="D277" i="12" s="1"/>
  <c r="C277" i="12" s="1"/>
  <c r="B278" i="12"/>
  <c r="F279" i="10"/>
  <c r="G279" i="10" s="1"/>
  <c r="F278" i="12"/>
  <c r="A279" i="12"/>
  <c r="E280" i="10" l="1"/>
  <c r="E278" i="12"/>
  <c r="D278" i="12" s="1"/>
  <c r="C278" i="12" s="1"/>
  <c r="G278" i="12"/>
  <c r="B279" i="12"/>
  <c r="F280" i="10"/>
  <c r="G280" i="10" s="1"/>
  <c r="A280" i="12"/>
  <c r="F279" i="12"/>
  <c r="A284" i="11"/>
  <c r="C283" i="11"/>
  <c r="F283" i="11"/>
  <c r="G277" i="11"/>
  <c r="E277" i="11"/>
  <c r="D277" i="11" s="1"/>
  <c r="B278" i="11"/>
  <c r="C281" i="10"/>
  <c r="A282" i="10"/>
  <c r="D281" i="10"/>
  <c r="B281" i="10"/>
  <c r="A283" i="10" l="1"/>
  <c r="C282" i="10"/>
  <c r="D282" i="10"/>
  <c r="B282" i="10"/>
  <c r="F280" i="12"/>
  <c r="A281" i="12"/>
  <c r="E281" i="10"/>
  <c r="E278" i="11"/>
  <c r="D278" i="11" s="1"/>
  <c r="G278" i="11"/>
  <c r="B279" i="11"/>
  <c r="F281" i="10"/>
  <c r="G281" i="10" s="1"/>
  <c r="C284" i="11"/>
  <c r="F284" i="11"/>
  <c r="A285" i="11"/>
  <c r="G279" i="12"/>
  <c r="B280" i="12"/>
  <c r="E279" i="12"/>
  <c r="D279" i="12" s="1"/>
  <c r="C279" i="12" s="1"/>
  <c r="A286" i="11" l="1"/>
  <c r="C285" i="11"/>
  <c r="F285" i="11"/>
  <c r="B280" i="11"/>
  <c r="E279" i="11"/>
  <c r="D279" i="11" s="1"/>
  <c r="G279" i="11"/>
  <c r="F282" i="10"/>
  <c r="A282" i="12"/>
  <c r="F281" i="12"/>
  <c r="E282" i="10"/>
  <c r="G282" i="10"/>
  <c r="B281" i="12"/>
  <c r="G280" i="12"/>
  <c r="E280" i="12"/>
  <c r="D280" i="12" s="1"/>
  <c r="C280" i="12" s="1"/>
  <c r="C283" i="10"/>
  <c r="A284" i="10"/>
  <c r="D283" i="10"/>
  <c r="B283" i="10"/>
  <c r="A285" i="10" l="1"/>
  <c r="C284" i="10"/>
  <c r="D284" i="10"/>
  <c r="B284" i="10"/>
  <c r="E281" i="12"/>
  <c r="D281" i="12" s="1"/>
  <c r="C281" i="12" s="1"/>
  <c r="G281" i="12"/>
  <c r="B282" i="12"/>
  <c r="F282" i="12"/>
  <c r="A283" i="12"/>
  <c r="E280" i="11"/>
  <c r="D280" i="11" s="1"/>
  <c r="G280" i="11"/>
  <c r="B281" i="11"/>
  <c r="E283" i="10"/>
  <c r="F283" i="10"/>
  <c r="G283" i="10" s="1"/>
  <c r="C286" i="11"/>
  <c r="A287" i="11"/>
  <c r="F286" i="11"/>
  <c r="E281" i="11" l="1"/>
  <c r="D281" i="11" s="1"/>
  <c r="G281" i="11"/>
  <c r="B282" i="11"/>
  <c r="E284" i="10"/>
  <c r="F284" i="10" s="1"/>
  <c r="G284" i="10" s="1"/>
  <c r="E282" i="12"/>
  <c r="D282" i="12" s="1"/>
  <c r="C282" i="12" s="1"/>
  <c r="B283" i="12"/>
  <c r="G282" i="12"/>
  <c r="A288" i="11"/>
  <c r="F287" i="11"/>
  <c r="C287" i="11"/>
  <c r="A284" i="12"/>
  <c r="F283" i="12"/>
  <c r="C285" i="10"/>
  <c r="A286" i="10"/>
  <c r="D285" i="10"/>
  <c r="B285" i="10"/>
  <c r="A287" i="10" l="1"/>
  <c r="C286" i="10"/>
  <c r="D286" i="10"/>
  <c r="B286" i="10"/>
  <c r="G283" i="12"/>
  <c r="B284" i="12"/>
  <c r="E283" i="12"/>
  <c r="D283" i="12" s="1"/>
  <c r="C283" i="12" s="1"/>
  <c r="B283" i="11"/>
  <c r="G282" i="11"/>
  <c r="E282" i="11"/>
  <c r="D282" i="11" s="1"/>
  <c r="E285" i="10"/>
  <c r="C288" i="11"/>
  <c r="F288" i="11"/>
  <c r="A289" i="11"/>
  <c r="F285" i="10"/>
  <c r="G285" i="10" s="1"/>
  <c r="F284" i="12"/>
  <c r="A285" i="12"/>
  <c r="B284" i="11" l="1"/>
  <c r="G283" i="11"/>
  <c r="E283" i="11"/>
  <c r="D283" i="11" s="1"/>
  <c r="E286" i="10"/>
  <c r="F286" i="10" s="1"/>
  <c r="G286" i="10" s="1"/>
  <c r="A290" i="11"/>
  <c r="F289" i="11"/>
  <c r="C289" i="11"/>
  <c r="A286" i="12"/>
  <c r="F285" i="12"/>
  <c r="B285" i="12"/>
  <c r="G284" i="12"/>
  <c r="E284" i="12"/>
  <c r="D284" i="12" s="1"/>
  <c r="C284" i="12" s="1"/>
  <c r="C287" i="10"/>
  <c r="A288" i="10"/>
  <c r="D287" i="10"/>
  <c r="B287" i="10"/>
  <c r="E285" i="12" l="1"/>
  <c r="D285" i="12" s="1"/>
  <c r="C285" i="12" s="1"/>
  <c r="B286" i="12"/>
  <c r="G285" i="12"/>
  <c r="E287" i="10"/>
  <c r="F287" i="10" s="1"/>
  <c r="G287" i="10" s="1"/>
  <c r="F286" i="12"/>
  <c r="A287" i="12"/>
  <c r="C290" i="11"/>
  <c r="A291" i="11"/>
  <c r="F290" i="11"/>
  <c r="A289" i="10"/>
  <c r="C288" i="10"/>
  <c r="D288" i="10"/>
  <c r="B288" i="10"/>
  <c r="E284" i="11"/>
  <c r="D284" i="11" s="1"/>
  <c r="G284" i="11"/>
  <c r="B285" i="11"/>
  <c r="C289" i="10" l="1"/>
  <c r="A290" i="10"/>
  <c r="D289" i="10"/>
  <c r="B289" i="10"/>
  <c r="A288" i="12"/>
  <c r="F287" i="12"/>
  <c r="G285" i="11"/>
  <c r="B286" i="11"/>
  <c r="E285" i="11"/>
  <c r="D285" i="11" s="1"/>
  <c r="B287" i="12"/>
  <c r="E286" i="12"/>
  <c r="D286" i="12" s="1"/>
  <c r="C286" i="12" s="1"/>
  <c r="G286" i="12"/>
  <c r="E288" i="10"/>
  <c r="F288" i="10"/>
  <c r="G288" i="10" s="1"/>
  <c r="C291" i="11"/>
  <c r="A292" i="11"/>
  <c r="F291" i="11"/>
  <c r="E286" i="11" l="1"/>
  <c r="D286" i="11" s="1"/>
  <c r="G286" i="11"/>
  <c r="B287" i="11"/>
  <c r="G287" i="12"/>
  <c r="E287" i="12"/>
  <c r="D287" i="12" s="1"/>
  <c r="C287" i="12" s="1"/>
  <c r="B288" i="12"/>
  <c r="A291" i="10"/>
  <c r="D290" i="10"/>
  <c r="C290" i="10"/>
  <c r="B290" i="10"/>
  <c r="E289" i="10"/>
  <c r="F289" i="10" s="1"/>
  <c r="G289" i="10" s="1"/>
  <c r="A293" i="11"/>
  <c r="F292" i="11"/>
  <c r="C292" i="11"/>
  <c r="F288" i="12"/>
  <c r="A289" i="12"/>
  <c r="E290" i="10" l="1"/>
  <c r="G287" i="11"/>
  <c r="B288" i="11"/>
  <c r="E287" i="11"/>
  <c r="D287" i="11" s="1"/>
  <c r="B289" i="12"/>
  <c r="E288" i="12"/>
  <c r="D288" i="12" s="1"/>
  <c r="C288" i="12" s="1"/>
  <c r="G288" i="12"/>
  <c r="C293" i="11"/>
  <c r="A294" i="11"/>
  <c r="F293" i="11"/>
  <c r="C291" i="10"/>
  <c r="A292" i="10"/>
  <c r="D291" i="10"/>
  <c r="B291" i="10"/>
  <c r="A290" i="12"/>
  <c r="F289" i="12"/>
  <c r="F290" i="10"/>
  <c r="G290" i="10" s="1"/>
  <c r="E291" i="10" l="1"/>
  <c r="F291" i="10"/>
  <c r="G291" i="10" s="1"/>
  <c r="A295" i="11"/>
  <c r="C294" i="11"/>
  <c r="F294" i="11"/>
  <c r="B290" i="12"/>
  <c r="G289" i="12"/>
  <c r="E289" i="12"/>
  <c r="D289" i="12" s="1"/>
  <c r="C289" i="12" s="1"/>
  <c r="F290" i="12"/>
  <c r="A291" i="12"/>
  <c r="E288" i="11"/>
  <c r="D288" i="11" s="1"/>
  <c r="G288" i="11"/>
  <c r="B289" i="11"/>
  <c r="A293" i="10"/>
  <c r="C292" i="10"/>
  <c r="D292" i="10"/>
  <c r="B292" i="10"/>
  <c r="C295" i="11" l="1"/>
  <c r="F295" i="11"/>
  <c r="A296" i="11"/>
  <c r="A292" i="12"/>
  <c r="F291" i="12"/>
  <c r="C293" i="10"/>
  <c r="A294" i="10"/>
  <c r="D293" i="10"/>
  <c r="B293" i="10"/>
  <c r="B291" i="12"/>
  <c r="G290" i="12"/>
  <c r="E290" i="12"/>
  <c r="D290" i="12" s="1"/>
  <c r="C290" i="12" s="1"/>
  <c r="E292" i="10"/>
  <c r="G289" i="11"/>
  <c r="E289" i="11"/>
  <c r="D289" i="11" s="1"/>
  <c r="B290" i="11"/>
  <c r="F292" i="10"/>
  <c r="G292" i="10" s="1"/>
  <c r="F292" i="12" l="1"/>
  <c r="A293" i="12"/>
  <c r="A295" i="10"/>
  <c r="C294" i="10"/>
  <c r="D294" i="10"/>
  <c r="B294" i="10"/>
  <c r="A297" i="11"/>
  <c r="F296" i="11"/>
  <c r="C296" i="11"/>
  <c r="E291" i="12"/>
  <c r="D291" i="12" s="1"/>
  <c r="C291" i="12" s="1"/>
  <c r="G291" i="12"/>
  <c r="B292" i="12"/>
  <c r="E290" i="11"/>
  <c r="D290" i="11" s="1"/>
  <c r="G290" i="11"/>
  <c r="B291" i="11"/>
  <c r="E293" i="10"/>
  <c r="F293" i="10" s="1"/>
  <c r="G293" i="10" s="1"/>
  <c r="A298" i="11" l="1"/>
  <c r="C297" i="11"/>
  <c r="F297" i="11"/>
  <c r="C295" i="10"/>
  <c r="A296" i="10"/>
  <c r="D295" i="10"/>
  <c r="B295" i="10"/>
  <c r="E294" i="10"/>
  <c r="A294" i="12"/>
  <c r="F293" i="12"/>
  <c r="G291" i="11"/>
  <c r="E291" i="11"/>
  <c r="D291" i="11" s="1"/>
  <c r="B292" i="11"/>
  <c r="F294" i="10"/>
  <c r="G294" i="10" s="1"/>
  <c r="E292" i="12"/>
  <c r="D292" i="12" s="1"/>
  <c r="C292" i="12" s="1"/>
  <c r="G292" i="12"/>
  <c r="B293" i="12"/>
  <c r="E295" i="10" l="1"/>
  <c r="E293" i="12"/>
  <c r="D293" i="12" s="1"/>
  <c r="C293" i="12" s="1"/>
  <c r="B294" i="12"/>
  <c r="G293" i="12"/>
  <c r="E292" i="11"/>
  <c r="D292" i="11" s="1"/>
  <c r="B293" i="11"/>
  <c r="G292" i="11"/>
  <c r="F294" i="12"/>
  <c r="A295" i="12"/>
  <c r="F295" i="10"/>
  <c r="G295" i="10" s="1"/>
  <c r="A297" i="10"/>
  <c r="C296" i="10"/>
  <c r="D296" i="10"/>
  <c r="B296" i="10"/>
  <c r="A299" i="11"/>
  <c r="C298" i="11"/>
  <c r="F298" i="11"/>
  <c r="A300" i="11" l="1"/>
  <c r="F299" i="11"/>
  <c r="C299" i="11"/>
  <c r="E294" i="12"/>
  <c r="D294" i="12" s="1"/>
  <c r="C294" i="12" s="1"/>
  <c r="B295" i="12"/>
  <c r="G294" i="12"/>
  <c r="E296" i="10"/>
  <c r="B294" i="11"/>
  <c r="G293" i="11"/>
  <c r="E293" i="11"/>
  <c r="D293" i="11" s="1"/>
  <c r="C297" i="10"/>
  <c r="A298" i="10"/>
  <c r="D297" i="10"/>
  <c r="B297" i="10"/>
  <c r="F296" i="10"/>
  <c r="G296" i="10" s="1"/>
  <c r="A296" i="12"/>
  <c r="F295" i="12"/>
  <c r="E297" i="10" l="1"/>
  <c r="F297" i="10"/>
  <c r="G297" i="10" s="1"/>
  <c r="F296" i="12"/>
  <c r="A297" i="12"/>
  <c r="A299" i="10"/>
  <c r="C298" i="10"/>
  <c r="D298" i="10"/>
  <c r="B298" i="10"/>
  <c r="B295" i="11"/>
  <c r="E294" i="11"/>
  <c r="D294" i="11" s="1"/>
  <c r="G294" i="11"/>
  <c r="E295" i="12"/>
  <c r="D295" i="12" s="1"/>
  <c r="C295" i="12" s="1"/>
  <c r="G295" i="12"/>
  <c r="B296" i="12"/>
  <c r="A301" i="11"/>
  <c r="C300" i="11"/>
  <c r="F300" i="11"/>
  <c r="A302" i="11" l="1"/>
  <c r="C301" i="11"/>
  <c r="F301" i="11"/>
  <c r="E296" i="12"/>
  <c r="D296" i="12" s="1"/>
  <c r="C296" i="12" s="1"/>
  <c r="G296" i="12"/>
  <c r="B297" i="12"/>
  <c r="G295" i="11"/>
  <c r="E295" i="11"/>
  <c r="D295" i="11" s="1"/>
  <c r="B296" i="11"/>
  <c r="C299" i="10"/>
  <c r="A300" i="10"/>
  <c r="D299" i="10"/>
  <c r="B299" i="10"/>
  <c r="E298" i="10"/>
  <c r="F298" i="10" s="1"/>
  <c r="G298" i="10" s="1"/>
  <c r="A298" i="12"/>
  <c r="F297" i="12"/>
  <c r="A301" i="10" l="1"/>
  <c r="C300" i="10"/>
  <c r="D300" i="10"/>
  <c r="B300" i="10"/>
  <c r="E297" i="12"/>
  <c r="D297" i="12" s="1"/>
  <c r="C297" i="12" s="1"/>
  <c r="G297" i="12"/>
  <c r="B298" i="12"/>
  <c r="E299" i="10"/>
  <c r="F299" i="10" s="1"/>
  <c r="G299" i="10" s="1"/>
  <c r="B297" i="11"/>
  <c r="E296" i="11"/>
  <c r="D296" i="11" s="1"/>
  <c r="G296" i="11"/>
  <c r="A303" i="11"/>
  <c r="F302" i="11"/>
  <c r="C302" i="11"/>
  <c r="F298" i="12"/>
  <c r="A299" i="12"/>
  <c r="E300" i="10" l="1"/>
  <c r="A304" i="11"/>
  <c r="C303" i="11"/>
  <c r="F303" i="11"/>
  <c r="E298" i="12"/>
  <c r="D298" i="12" s="1"/>
  <c r="C298" i="12" s="1"/>
  <c r="G298" i="12"/>
  <c r="B299" i="12"/>
  <c r="F300" i="10"/>
  <c r="G300" i="10" s="1"/>
  <c r="B298" i="11"/>
  <c r="G297" i="11"/>
  <c r="E297" i="11"/>
  <c r="D297" i="11" s="1"/>
  <c r="A300" i="12"/>
  <c r="F299" i="12"/>
  <c r="C301" i="10"/>
  <c r="A302" i="10"/>
  <c r="D301" i="10"/>
  <c r="B301" i="10"/>
  <c r="E299" i="12" l="1"/>
  <c r="D299" i="12" s="1"/>
  <c r="C299" i="12" s="1"/>
  <c r="G299" i="12"/>
  <c r="B300" i="12"/>
  <c r="A305" i="11"/>
  <c r="F304" i="11"/>
  <c r="C304" i="11"/>
  <c r="A303" i="10"/>
  <c r="C302" i="10"/>
  <c r="D302" i="10"/>
  <c r="B302" i="10"/>
  <c r="B299" i="11"/>
  <c r="E298" i="11"/>
  <c r="D298" i="11" s="1"/>
  <c r="G298" i="11"/>
  <c r="E301" i="10"/>
  <c r="F301" i="10"/>
  <c r="G301" i="10" s="1"/>
  <c r="F300" i="12"/>
  <c r="A301" i="12"/>
  <c r="A306" i="11" l="1"/>
  <c r="F305" i="11"/>
  <c r="C305" i="11"/>
  <c r="B300" i="11"/>
  <c r="G299" i="11"/>
  <c r="E299" i="11"/>
  <c r="D299" i="11" s="1"/>
  <c r="C303" i="10"/>
  <c r="D303" i="10"/>
  <c r="A304" i="10"/>
  <c r="B303" i="10"/>
  <c r="G300" i="12"/>
  <c r="E300" i="12"/>
  <c r="D300" i="12" s="1"/>
  <c r="C300" i="12" s="1"/>
  <c r="B301" i="12"/>
  <c r="A302" i="12"/>
  <c r="F301" i="12"/>
  <c r="E302" i="10"/>
  <c r="F302" i="10" s="1"/>
  <c r="G302" i="10" s="1"/>
  <c r="B301" i="11" l="1"/>
  <c r="E300" i="11"/>
  <c r="D300" i="11" s="1"/>
  <c r="G300" i="11"/>
  <c r="F302" i="12"/>
  <c r="A303" i="12"/>
  <c r="E303" i="10"/>
  <c r="F303" i="10" s="1"/>
  <c r="G303" i="10" s="1"/>
  <c r="E301" i="12"/>
  <c r="D301" i="12" s="1"/>
  <c r="C301" i="12" s="1"/>
  <c r="B302" i="12"/>
  <c r="G301" i="12"/>
  <c r="C304" i="10"/>
  <c r="D304" i="10"/>
  <c r="A305" i="10"/>
  <c r="B304" i="10"/>
  <c r="A307" i="11"/>
  <c r="C306" i="11"/>
  <c r="F306" i="11"/>
  <c r="E304" i="10" l="1"/>
  <c r="C305" i="10"/>
  <c r="A306" i="10"/>
  <c r="D305" i="10"/>
  <c r="B305" i="10"/>
  <c r="E302" i="12"/>
  <c r="D302" i="12" s="1"/>
  <c r="C302" i="12" s="1"/>
  <c r="G302" i="12"/>
  <c r="B303" i="12"/>
  <c r="A304" i="12"/>
  <c r="F303" i="12"/>
  <c r="B302" i="11"/>
  <c r="G301" i="11"/>
  <c r="E301" i="11"/>
  <c r="D301" i="11" s="1"/>
  <c r="A308" i="11"/>
  <c r="C307" i="11"/>
  <c r="F307" i="11"/>
  <c r="F304" i="10"/>
  <c r="G304" i="10" s="1"/>
  <c r="B303" i="11" l="1"/>
  <c r="E302" i="11"/>
  <c r="D302" i="11" s="1"/>
  <c r="G302" i="11"/>
  <c r="A307" i="10"/>
  <c r="C306" i="10"/>
  <c r="D306" i="10"/>
  <c r="B306" i="10"/>
  <c r="A309" i="11"/>
  <c r="F308" i="11"/>
  <c r="C308" i="11"/>
  <c r="F304" i="12"/>
  <c r="A305" i="12"/>
  <c r="E305" i="10"/>
  <c r="G303" i="12"/>
  <c r="B304" i="12"/>
  <c r="E303" i="12"/>
  <c r="D303" i="12" s="1"/>
  <c r="C303" i="12" s="1"/>
  <c r="F305" i="10"/>
  <c r="G305" i="10" s="1"/>
  <c r="G304" i="12" l="1"/>
  <c r="E304" i="12"/>
  <c r="D304" i="12" s="1"/>
  <c r="C304" i="12" s="1"/>
  <c r="B305" i="12"/>
  <c r="A306" i="12"/>
  <c r="F305" i="12"/>
  <c r="A310" i="11"/>
  <c r="C309" i="11"/>
  <c r="F309" i="11"/>
  <c r="C307" i="10"/>
  <c r="D307" i="10"/>
  <c r="A308" i="10"/>
  <c r="B307" i="10"/>
  <c r="E306" i="10"/>
  <c r="G306" i="10"/>
  <c r="F306" i="10"/>
  <c r="B304" i="11"/>
  <c r="E303" i="11"/>
  <c r="D303" i="11" s="1"/>
  <c r="G303" i="11"/>
  <c r="E307" i="10" l="1"/>
  <c r="F306" i="12"/>
  <c r="A307" i="12"/>
  <c r="E304" i="11"/>
  <c r="D304" i="11" s="1"/>
  <c r="B305" i="11"/>
  <c r="G304" i="11"/>
  <c r="C308" i="10"/>
  <c r="A309" i="10"/>
  <c r="D308" i="10"/>
  <c r="B308" i="10"/>
  <c r="E305" i="12"/>
  <c r="D305" i="12" s="1"/>
  <c r="C305" i="12" s="1"/>
  <c r="B306" i="12"/>
  <c r="G305" i="12"/>
  <c r="F307" i="10"/>
  <c r="G307" i="10" s="1"/>
  <c r="A311" i="11"/>
  <c r="C310" i="11"/>
  <c r="F310" i="11"/>
  <c r="A308" i="12" l="1"/>
  <c r="F307" i="12"/>
  <c r="E308" i="10"/>
  <c r="F308" i="10"/>
  <c r="G308" i="10" s="1"/>
  <c r="B306" i="11"/>
  <c r="G305" i="11"/>
  <c r="E305" i="11"/>
  <c r="D305" i="11" s="1"/>
  <c r="A312" i="11"/>
  <c r="F311" i="11"/>
  <c r="C311" i="11"/>
  <c r="E306" i="12"/>
  <c r="D306" i="12" s="1"/>
  <c r="C306" i="12" s="1"/>
  <c r="B307" i="12"/>
  <c r="G306" i="12"/>
  <c r="C309" i="10"/>
  <c r="A310" i="10"/>
  <c r="D309" i="10"/>
  <c r="B309" i="10"/>
  <c r="A311" i="10" l="1"/>
  <c r="C310" i="10"/>
  <c r="D310" i="10"/>
  <c r="B310" i="10"/>
  <c r="E309" i="10"/>
  <c r="B307" i="11"/>
  <c r="E306" i="11"/>
  <c r="D306" i="11" s="1"/>
  <c r="G306" i="11"/>
  <c r="F309" i="10"/>
  <c r="G309" i="10" s="1"/>
  <c r="E307" i="12"/>
  <c r="D307" i="12" s="1"/>
  <c r="C307" i="12" s="1"/>
  <c r="G307" i="12"/>
  <c r="B308" i="12"/>
  <c r="A313" i="11"/>
  <c r="F312" i="11"/>
  <c r="C312" i="11"/>
  <c r="F308" i="12"/>
  <c r="A309" i="12"/>
  <c r="E310" i="10" l="1"/>
  <c r="F310" i="10" s="1"/>
  <c r="G310" i="10" s="1"/>
  <c r="G307" i="11"/>
  <c r="E307" i="11"/>
  <c r="D307" i="11" s="1"/>
  <c r="B308" i="11"/>
  <c r="A310" i="12"/>
  <c r="F309" i="12"/>
  <c r="A314" i="11"/>
  <c r="C313" i="11"/>
  <c r="F313" i="11"/>
  <c r="E308" i="12"/>
  <c r="D308" i="12" s="1"/>
  <c r="C308" i="12" s="1"/>
  <c r="G308" i="12"/>
  <c r="B309" i="12"/>
  <c r="C311" i="10"/>
  <c r="D311" i="10"/>
  <c r="A312" i="10"/>
  <c r="B311" i="10"/>
  <c r="F310" i="12" l="1"/>
  <c r="A311" i="12"/>
  <c r="E311" i="10"/>
  <c r="F311" i="10" s="1"/>
  <c r="G311" i="10" s="1"/>
  <c r="E309" i="12"/>
  <c r="D309" i="12" s="1"/>
  <c r="C309" i="12" s="1"/>
  <c r="B310" i="12"/>
  <c r="G309" i="12"/>
  <c r="C312" i="10"/>
  <c r="D312" i="10"/>
  <c r="A313" i="10"/>
  <c r="B312" i="10"/>
  <c r="A315" i="11"/>
  <c r="F314" i="11"/>
  <c r="C314" i="11"/>
  <c r="B309" i="11"/>
  <c r="E308" i="11"/>
  <c r="D308" i="11" s="1"/>
  <c r="G308" i="11"/>
  <c r="B310" i="11" l="1"/>
  <c r="G309" i="11"/>
  <c r="E309" i="11"/>
  <c r="D309" i="11" s="1"/>
  <c r="E312" i="10"/>
  <c r="F312" i="10" s="1"/>
  <c r="G312" i="10" s="1"/>
  <c r="C313" i="10"/>
  <c r="A314" i="10"/>
  <c r="D313" i="10"/>
  <c r="B313" i="10"/>
  <c r="G310" i="12"/>
  <c r="E310" i="12"/>
  <c r="D310" i="12" s="1"/>
  <c r="C310" i="12" s="1"/>
  <c r="B311" i="12"/>
  <c r="A312" i="12"/>
  <c r="F311" i="12"/>
  <c r="A316" i="11"/>
  <c r="C315" i="11"/>
  <c r="F315" i="11"/>
  <c r="A317" i="11" l="1"/>
  <c r="F316" i="11"/>
  <c r="C316" i="11"/>
  <c r="A315" i="10"/>
  <c r="C314" i="10"/>
  <c r="D314" i="10"/>
  <c r="B314" i="10"/>
  <c r="F312" i="12"/>
  <c r="A313" i="12"/>
  <c r="E311" i="12"/>
  <c r="D311" i="12" s="1"/>
  <c r="C311" i="12" s="1"/>
  <c r="G311" i="12"/>
  <c r="B312" i="12"/>
  <c r="E313" i="10"/>
  <c r="F313" i="10" s="1"/>
  <c r="G313" i="10" s="1"/>
  <c r="G310" i="11"/>
  <c r="B311" i="11"/>
  <c r="E310" i="11"/>
  <c r="D310" i="11" s="1"/>
  <c r="E314" i="10" l="1"/>
  <c r="F314" i="10"/>
  <c r="G314" i="10" s="1"/>
  <c r="A314" i="12"/>
  <c r="F313" i="12"/>
  <c r="B312" i="11"/>
  <c r="G311" i="11"/>
  <c r="E311" i="11"/>
  <c r="D311" i="11" s="1"/>
  <c r="G312" i="12"/>
  <c r="E312" i="12"/>
  <c r="D312" i="12" s="1"/>
  <c r="C312" i="12" s="1"/>
  <c r="B313" i="12"/>
  <c r="C315" i="10"/>
  <c r="D315" i="10"/>
  <c r="A316" i="10"/>
  <c r="B315" i="10"/>
  <c r="A318" i="11"/>
  <c r="C317" i="11"/>
  <c r="F317" i="11"/>
  <c r="F314" i="12" l="1"/>
  <c r="A315" i="12"/>
  <c r="E315" i="10"/>
  <c r="G315" i="10"/>
  <c r="E313" i="12"/>
  <c r="D313" i="12" s="1"/>
  <c r="C313" i="12" s="1"/>
  <c r="B314" i="12"/>
  <c r="G313" i="12"/>
  <c r="B313" i="11"/>
  <c r="E312" i="11"/>
  <c r="D312" i="11" s="1"/>
  <c r="G312" i="11"/>
  <c r="A319" i="11"/>
  <c r="C318" i="11"/>
  <c r="F318" i="11"/>
  <c r="C316" i="10"/>
  <c r="A317" i="10"/>
  <c r="D316" i="10"/>
  <c r="B316" i="10"/>
  <c r="F315" i="10"/>
  <c r="C317" i="10" l="1"/>
  <c r="A318" i="10"/>
  <c r="D317" i="10"/>
  <c r="B317" i="10"/>
  <c r="B314" i="11"/>
  <c r="G313" i="11"/>
  <c r="E313" i="11"/>
  <c r="D313" i="11" s="1"/>
  <c r="E314" i="12"/>
  <c r="D314" i="12" s="1"/>
  <c r="C314" i="12" s="1"/>
  <c r="B315" i="12"/>
  <c r="G314" i="12"/>
  <c r="A316" i="12"/>
  <c r="F315" i="12"/>
  <c r="A320" i="11"/>
  <c r="F319" i="11"/>
  <c r="C319" i="11"/>
  <c r="E316" i="10"/>
  <c r="F316" i="10" s="1"/>
  <c r="G316" i="10" s="1"/>
  <c r="F316" i="12" l="1"/>
  <c r="A317" i="12"/>
  <c r="A319" i="10"/>
  <c r="C318" i="10"/>
  <c r="D318" i="10"/>
  <c r="B318" i="10"/>
  <c r="A321" i="11"/>
  <c r="C320" i="11"/>
  <c r="F320" i="11"/>
  <c r="E315" i="12"/>
  <c r="D315" i="12" s="1"/>
  <c r="C315" i="12" s="1"/>
  <c r="G315" i="12"/>
  <c r="B316" i="12"/>
  <c r="B315" i="11"/>
  <c r="E314" i="11"/>
  <c r="D314" i="11" s="1"/>
  <c r="G314" i="11"/>
  <c r="E317" i="10"/>
  <c r="F317" i="10" s="1"/>
  <c r="G317" i="10" s="1"/>
  <c r="A322" i="11" l="1"/>
  <c r="C321" i="11"/>
  <c r="F321" i="11"/>
  <c r="C319" i="10"/>
  <c r="D319" i="10"/>
  <c r="A320" i="10"/>
  <c r="B319" i="10"/>
  <c r="E318" i="10"/>
  <c r="F318" i="10" s="1"/>
  <c r="G318" i="10" s="1"/>
  <c r="A318" i="12"/>
  <c r="F317" i="12"/>
  <c r="G315" i="11"/>
  <c r="E315" i="11"/>
  <c r="D315" i="11" s="1"/>
  <c r="B316" i="11"/>
  <c r="E316" i="12"/>
  <c r="D316" i="12" s="1"/>
  <c r="C316" i="12" s="1"/>
  <c r="G316" i="12"/>
  <c r="B317" i="12"/>
  <c r="E319" i="10" l="1"/>
  <c r="B318" i="12"/>
  <c r="E317" i="12"/>
  <c r="D317" i="12" s="1"/>
  <c r="C317" i="12" s="1"/>
  <c r="G317" i="12"/>
  <c r="B317" i="11"/>
  <c r="E316" i="11"/>
  <c r="D316" i="11" s="1"/>
  <c r="G316" i="11"/>
  <c r="F318" i="12"/>
  <c r="A319" i="12"/>
  <c r="C320" i="10"/>
  <c r="A321" i="10"/>
  <c r="D320" i="10"/>
  <c r="B320" i="10"/>
  <c r="F319" i="10"/>
  <c r="G319" i="10" s="1"/>
  <c r="A323" i="11"/>
  <c r="F322" i="11"/>
  <c r="C322" i="11"/>
  <c r="C321" i="10" l="1"/>
  <c r="A322" i="10"/>
  <c r="D321" i="10"/>
  <c r="B321" i="10"/>
  <c r="E318" i="12"/>
  <c r="D318" i="12" s="1"/>
  <c r="C318" i="12" s="1"/>
  <c r="G318" i="12"/>
  <c r="B319" i="12"/>
  <c r="E320" i="10"/>
  <c r="F320" i="10" s="1"/>
  <c r="G320" i="10" s="1"/>
  <c r="A320" i="12"/>
  <c r="F319" i="12"/>
  <c r="B318" i="11"/>
  <c r="G317" i="11"/>
  <c r="E317" i="11"/>
  <c r="D317" i="11" s="1"/>
  <c r="A324" i="11"/>
  <c r="C323" i="11"/>
  <c r="F323" i="11"/>
  <c r="B319" i="11" l="1"/>
  <c r="E318" i="11"/>
  <c r="D318" i="11" s="1"/>
  <c r="G318" i="11"/>
  <c r="E321" i="10"/>
  <c r="E319" i="12"/>
  <c r="D319" i="12" s="1"/>
  <c r="C319" i="12" s="1"/>
  <c r="G319" i="12"/>
  <c r="B320" i="12"/>
  <c r="F321" i="10"/>
  <c r="G321" i="10" s="1"/>
  <c r="A325" i="11"/>
  <c r="C324" i="11"/>
  <c r="F324" i="11"/>
  <c r="F320" i="12"/>
  <c r="A321" i="12"/>
  <c r="A323" i="10"/>
  <c r="C322" i="10"/>
  <c r="D322" i="10"/>
  <c r="B322" i="10"/>
  <c r="E320" i="12" l="1"/>
  <c r="D320" i="12" s="1"/>
  <c r="C320" i="12" s="1"/>
  <c r="G320" i="12"/>
  <c r="B321" i="12"/>
  <c r="C323" i="10"/>
  <c r="D323" i="10"/>
  <c r="A324" i="10"/>
  <c r="B323" i="10"/>
  <c r="E322" i="10"/>
  <c r="A322" i="12"/>
  <c r="F321" i="12"/>
  <c r="A326" i="11"/>
  <c r="C325" i="11"/>
  <c r="F325" i="11"/>
  <c r="F322" i="10"/>
  <c r="G322" i="10" s="1"/>
  <c r="B320" i="11"/>
  <c r="G319" i="11"/>
  <c r="E319" i="11"/>
  <c r="D319" i="11" s="1"/>
  <c r="A327" i="11" l="1"/>
  <c r="F326" i="11"/>
  <c r="C326" i="11"/>
  <c r="E323" i="10"/>
  <c r="E321" i="12"/>
  <c r="D321" i="12" s="1"/>
  <c r="C321" i="12" s="1"/>
  <c r="G321" i="12"/>
  <c r="B322" i="12"/>
  <c r="F322" i="12"/>
  <c r="A323" i="12"/>
  <c r="C324" i="10"/>
  <c r="A325" i="10"/>
  <c r="D324" i="10"/>
  <c r="B324" i="10"/>
  <c r="G320" i="11"/>
  <c r="B321" i="11"/>
  <c r="E320" i="11"/>
  <c r="D320" i="11" s="1"/>
  <c r="F323" i="10"/>
  <c r="G323" i="10" s="1"/>
  <c r="C325" i="10" l="1"/>
  <c r="A326" i="10"/>
  <c r="D325" i="10"/>
  <c r="B325" i="10"/>
  <c r="E322" i="12"/>
  <c r="D322" i="12" s="1"/>
  <c r="C322" i="12" s="1"/>
  <c r="B323" i="12"/>
  <c r="G322" i="12"/>
  <c r="E324" i="10"/>
  <c r="A324" i="12"/>
  <c r="F323" i="12"/>
  <c r="G321" i="11"/>
  <c r="E321" i="11"/>
  <c r="D321" i="11" s="1"/>
  <c r="B322" i="11"/>
  <c r="F324" i="10"/>
  <c r="G324" i="10" s="1"/>
  <c r="A328" i="11"/>
  <c r="C327" i="11"/>
  <c r="F327" i="11"/>
  <c r="E325" i="10" l="1"/>
  <c r="F325" i="10" s="1"/>
  <c r="G325" i="10" s="1"/>
  <c r="A329" i="11"/>
  <c r="F328" i="11"/>
  <c r="C328" i="11"/>
  <c r="B323" i="11"/>
  <c r="E322" i="11"/>
  <c r="D322" i="11" s="1"/>
  <c r="G322" i="11"/>
  <c r="F324" i="12"/>
  <c r="A325" i="12"/>
  <c r="E323" i="12"/>
  <c r="D323" i="12" s="1"/>
  <c r="C323" i="12" s="1"/>
  <c r="G323" i="12"/>
  <c r="B324" i="12"/>
  <c r="A327" i="10"/>
  <c r="C326" i="10"/>
  <c r="D326" i="10"/>
  <c r="B326" i="10"/>
  <c r="A326" i="12" l="1"/>
  <c r="F325" i="12"/>
  <c r="A330" i="11"/>
  <c r="C329" i="11"/>
  <c r="F329" i="11"/>
  <c r="C327" i="10"/>
  <c r="D327" i="10"/>
  <c r="A328" i="10"/>
  <c r="B327" i="10"/>
  <c r="B324" i="11"/>
  <c r="G323" i="11"/>
  <c r="E323" i="11"/>
  <c r="D323" i="11" s="1"/>
  <c r="E326" i="10"/>
  <c r="G324" i="12"/>
  <c r="E324" i="12"/>
  <c r="D324" i="12" s="1"/>
  <c r="C324" i="12" s="1"/>
  <c r="B325" i="12"/>
  <c r="F326" i="10"/>
  <c r="G326" i="10" s="1"/>
  <c r="C328" i="10" l="1"/>
  <c r="D328" i="10"/>
  <c r="A329" i="10"/>
  <c r="B328" i="10"/>
  <c r="A331" i="11"/>
  <c r="F330" i="11"/>
  <c r="C330" i="11"/>
  <c r="B325" i="11"/>
  <c r="E324" i="11"/>
  <c r="D324" i="11" s="1"/>
  <c r="G324" i="11"/>
  <c r="E325" i="12"/>
  <c r="D325" i="12" s="1"/>
  <c r="C325" i="12" s="1"/>
  <c r="G325" i="12"/>
  <c r="B326" i="12"/>
  <c r="E327" i="10"/>
  <c r="F327" i="10" s="1"/>
  <c r="G327" i="10" s="1"/>
  <c r="F326" i="12"/>
  <c r="A327" i="12"/>
  <c r="E328" i="10" l="1"/>
  <c r="C329" i="10"/>
  <c r="A330" i="10"/>
  <c r="D329" i="10"/>
  <c r="B329" i="10"/>
  <c r="E326" i="12"/>
  <c r="D326" i="12" s="1"/>
  <c r="C326" i="12" s="1"/>
  <c r="G326" i="12"/>
  <c r="B327" i="12"/>
  <c r="A332" i="11"/>
  <c r="C331" i="11"/>
  <c r="F331" i="11"/>
  <c r="F328" i="10"/>
  <c r="G328" i="10" s="1"/>
  <c r="A328" i="12"/>
  <c r="F327" i="12"/>
  <c r="B326" i="11"/>
  <c r="G325" i="11"/>
  <c r="E325" i="11"/>
  <c r="D325" i="11" s="1"/>
  <c r="A331" i="10" l="1"/>
  <c r="C330" i="10"/>
  <c r="D330" i="10"/>
  <c r="B330" i="10"/>
  <c r="B327" i="11"/>
  <c r="E326" i="11"/>
  <c r="D326" i="11" s="1"/>
  <c r="G326" i="11"/>
  <c r="F328" i="12"/>
  <c r="A329" i="12"/>
  <c r="A333" i="11"/>
  <c r="C332" i="11"/>
  <c r="F332" i="11"/>
  <c r="E329" i="10"/>
  <c r="F329" i="10" s="1"/>
  <c r="G329" i="10" s="1"/>
  <c r="E327" i="12"/>
  <c r="D327" i="12" s="1"/>
  <c r="C327" i="12" s="1"/>
  <c r="B328" i="12"/>
  <c r="G327" i="12"/>
  <c r="E330" i="10" l="1"/>
  <c r="F330" i="10"/>
  <c r="G330" i="10" s="1"/>
  <c r="A334" i="11"/>
  <c r="F333" i="11"/>
  <c r="C333" i="11"/>
  <c r="E328" i="12"/>
  <c r="D328" i="12" s="1"/>
  <c r="C328" i="12" s="1"/>
  <c r="B329" i="12"/>
  <c r="G328" i="12"/>
  <c r="A330" i="12"/>
  <c r="F329" i="12"/>
  <c r="B328" i="11"/>
  <c r="G327" i="11"/>
  <c r="E327" i="11"/>
  <c r="D327" i="11" s="1"/>
  <c r="C331" i="10"/>
  <c r="D331" i="10"/>
  <c r="A332" i="10"/>
  <c r="B331" i="10"/>
  <c r="B329" i="11" l="1"/>
  <c r="E328" i="11"/>
  <c r="D328" i="11" s="1"/>
  <c r="G328" i="11"/>
  <c r="E329" i="12"/>
  <c r="D329" i="12" s="1"/>
  <c r="C329" i="12" s="1"/>
  <c r="G329" i="12"/>
  <c r="B330" i="12"/>
  <c r="A335" i="11"/>
  <c r="F334" i="11"/>
  <c r="C334" i="11"/>
  <c r="E331" i="10"/>
  <c r="F331" i="10" s="1"/>
  <c r="G331" i="10" s="1"/>
  <c r="F330" i="12"/>
  <c r="A331" i="12"/>
  <c r="C332" i="10"/>
  <c r="A333" i="10"/>
  <c r="D332" i="10"/>
  <c r="B332" i="10"/>
  <c r="C333" i="10" l="1"/>
  <c r="A334" i="10"/>
  <c r="D333" i="10"/>
  <c r="B333" i="10"/>
  <c r="A336" i="11"/>
  <c r="C335" i="11"/>
  <c r="F335" i="11"/>
  <c r="E330" i="12"/>
  <c r="D330" i="12" s="1"/>
  <c r="C330" i="12" s="1"/>
  <c r="G330" i="12"/>
  <c r="B331" i="12"/>
  <c r="E332" i="10"/>
  <c r="F332" i="10" s="1"/>
  <c r="G332" i="10" s="1"/>
  <c r="A332" i="12"/>
  <c r="F331" i="12"/>
  <c r="G329" i="11"/>
  <c r="E329" i="11"/>
  <c r="D329" i="11" s="1"/>
  <c r="B330" i="11"/>
  <c r="E333" i="10" l="1"/>
  <c r="G333" i="10"/>
  <c r="F333" i="10"/>
  <c r="A335" i="10"/>
  <c r="C334" i="10"/>
  <c r="B334" i="10"/>
  <c r="D334" i="10"/>
  <c r="E331" i="12"/>
  <c r="D331" i="12" s="1"/>
  <c r="C331" i="12" s="1"/>
  <c r="G331" i="12"/>
  <c r="B332" i="12"/>
  <c r="B331" i="11"/>
  <c r="E330" i="11"/>
  <c r="D330" i="11" s="1"/>
  <c r="G330" i="11"/>
  <c r="F332" i="12"/>
  <c r="A333" i="12"/>
  <c r="A337" i="11"/>
  <c r="C336" i="11"/>
  <c r="F336" i="11"/>
  <c r="A338" i="11" l="1"/>
  <c r="C337" i="11"/>
  <c r="F337" i="11"/>
  <c r="C335" i="10"/>
  <c r="D335" i="10"/>
  <c r="A336" i="10"/>
  <c r="B335" i="10"/>
  <c r="A334" i="12"/>
  <c r="F333" i="12"/>
  <c r="B332" i="11"/>
  <c r="G331" i="11"/>
  <c r="E331" i="11"/>
  <c r="D331" i="11" s="1"/>
  <c r="E334" i="10"/>
  <c r="F334" i="10" s="1"/>
  <c r="G334" i="10" s="1"/>
  <c r="E332" i="12"/>
  <c r="D332" i="12" s="1"/>
  <c r="C332" i="12" s="1"/>
  <c r="B333" i="12"/>
  <c r="G332" i="12"/>
  <c r="F334" i="12" l="1"/>
  <c r="A335" i="12"/>
  <c r="E335" i="10"/>
  <c r="G332" i="11"/>
  <c r="B333" i="11"/>
  <c r="E332" i="11"/>
  <c r="D332" i="11" s="1"/>
  <c r="C336" i="10"/>
  <c r="D336" i="10"/>
  <c r="A337" i="10"/>
  <c r="B336" i="10"/>
  <c r="E333" i="12"/>
  <c r="D333" i="12" s="1"/>
  <c r="C333" i="12" s="1"/>
  <c r="B334" i="12"/>
  <c r="G333" i="12"/>
  <c r="F335" i="10"/>
  <c r="G335" i="10" s="1"/>
  <c r="A339" i="11"/>
  <c r="F338" i="11"/>
  <c r="C338" i="11"/>
  <c r="E336" i="10" l="1"/>
  <c r="C337" i="10"/>
  <c r="A338" i="10"/>
  <c r="D337" i="10"/>
  <c r="B337" i="10"/>
  <c r="G333" i="11"/>
  <c r="E333" i="11"/>
  <c r="D333" i="11" s="1"/>
  <c r="B334" i="11"/>
  <c r="A336" i="12"/>
  <c r="F335" i="12"/>
  <c r="A340" i="11"/>
  <c r="C339" i="11"/>
  <c r="F339" i="11"/>
  <c r="E334" i="12"/>
  <c r="D334" i="12" s="1"/>
  <c r="C334" i="12" s="1"/>
  <c r="G334" i="12"/>
  <c r="B335" i="12"/>
  <c r="F336" i="10"/>
  <c r="G336" i="10" s="1"/>
  <c r="A341" i="11" l="1"/>
  <c r="F340" i="11"/>
  <c r="C340" i="11"/>
  <c r="A339" i="10"/>
  <c r="C338" i="10"/>
  <c r="D338" i="10"/>
  <c r="B338" i="10"/>
  <c r="F336" i="12"/>
  <c r="A337" i="12"/>
  <c r="E337" i="10"/>
  <c r="E335" i="12"/>
  <c r="D335" i="12" s="1"/>
  <c r="C335" i="12" s="1"/>
  <c r="G335" i="12"/>
  <c r="B336" i="12"/>
  <c r="B335" i="11"/>
  <c r="E334" i="11"/>
  <c r="D334" i="11" s="1"/>
  <c r="G334" i="11"/>
  <c r="F337" i="10"/>
  <c r="G337" i="10" s="1"/>
  <c r="C339" i="10" l="1"/>
  <c r="D339" i="10"/>
  <c r="A340" i="10"/>
  <c r="B339" i="10"/>
  <c r="B336" i="11"/>
  <c r="G335" i="11"/>
  <c r="E335" i="11"/>
  <c r="D335" i="11" s="1"/>
  <c r="E338" i="10"/>
  <c r="F338" i="10" s="1"/>
  <c r="G338" i="10" s="1"/>
  <c r="G336" i="12"/>
  <c r="E336" i="12"/>
  <c r="D336" i="12" s="1"/>
  <c r="C336" i="12" s="1"/>
  <c r="B337" i="12"/>
  <c r="A338" i="12"/>
  <c r="F337" i="12"/>
  <c r="A342" i="11"/>
  <c r="F341" i="11"/>
  <c r="C341" i="11"/>
  <c r="A343" i="11" l="1"/>
  <c r="C342" i="11"/>
  <c r="F342" i="11"/>
  <c r="E339" i="10"/>
  <c r="C340" i="10"/>
  <c r="A341" i="10"/>
  <c r="D340" i="10"/>
  <c r="B340" i="10"/>
  <c r="E337" i="12"/>
  <c r="D337" i="12" s="1"/>
  <c r="C337" i="12" s="1"/>
  <c r="B338" i="12"/>
  <c r="G337" i="12"/>
  <c r="F338" i="12"/>
  <c r="A339" i="12"/>
  <c r="F339" i="10"/>
  <c r="G339" i="10" s="1"/>
  <c r="B337" i="11"/>
  <c r="E336" i="11"/>
  <c r="D336" i="11" s="1"/>
  <c r="G336" i="11"/>
  <c r="C341" i="10" l="1"/>
  <c r="A342" i="10"/>
  <c r="D341" i="10"/>
  <c r="B341" i="10"/>
  <c r="B338" i="11"/>
  <c r="G337" i="11"/>
  <c r="E337" i="11"/>
  <c r="D337" i="11" s="1"/>
  <c r="E338" i="12"/>
  <c r="D338" i="12" s="1"/>
  <c r="C338" i="12" s="1"/>
  <c r="G338" i="12"/>
  <c r="B339" i="12"/>
  <c r="A340" i="12"/>
  <c r="F339" i="12"/>
  <c r="E340" i="10"/>
  <c r="F340" i="10" s="1"/>
  <c r="G340" i="10" s="1"/>
  <c r="A344" i="11"/>
  <c r="C343" i="11"/>
  <c r="F343" i="11"/>
  <c r="A345" i="11" l="1"/>
  <c r="C344" i="11"/>
  <c r="F344" i="11"/>
  <c r="E339" i="12"/>
  <c r="D339" i="12" s="1"/>
  <c r="C339" i="12" s="1"/>
  <c r="B340" i="12"/>
  <c r="G339" i="12"/>
  <c r="A343" i="10"/>
  <c r="C342" i="10"/>
  <c r="D342" i="10"/>
  <c r="B342" i="10"/>
  <c r="F340" i="12"/>
  <c r="A341" i="12"/>
  <c r="B339" i="11"/>
  <c r="E338" i="11"/>
  <c r="D338" i="11" s="1"/>
  <c r="G338" i="11"/>
  <c r="E341" i="10"/>
  <c r="F341" i="10" s="1"/>
  <c r="G341" i="10" s="1"/>
  <c r="C343" i="10" l="1"/>
  <c r="D343" i="10"/>
  <c r="A344" i="10"/>
  <c r="B343" i="10"/>
  <c r="E342" i="10"/>
  <c r="F342" i="10" s="1"/>
  <c r="G342" i="10" s="1"/>
  <c r="B340" i="11"/>
  <c r="G339" i="11"/>
  <c r="E339" i="11"/>
  <c r="D339" i="11" s="1"/>
  <c r="E340" i="12"/>
  <c r="D340" i="12" s="1"/>
  <c r="C340" i="12" s="1"/>
  <c r="G340" i="12"/>
  <c r="B341" i="12"/>
  <c r="A342" i="12"/>
  <c r="F341" i="12"/>
  <c r="A346" i="11"/>
  <c r="C345" i="11"/>
  <c r="F345" i="11"/>
  <c r="E343" i="10" l="1"/>
  <c r="B341" i="11"/>
  <c r="E340" i="11"/>
  <c r="D340" i="11" s="1"/>
  <c r="G340" i="11"/>
  <c r="C344" i="10"/>
  <c r="D344" i="10"/>
  <c r="A345" i="10"/>
  <c r="B344" i="10"/>
  <c r="A347" i="11"/>
  <c r="F346" i="11"/>
  <c r="C346" i="11"/>
  <c r="F342" i="12"/>
  <c r="A343" i="12"/>
  <c r="F343" i="10"/>
  <c r="G343" i="10" s="1"/>
  <c r="E341" i="12"/>
  <c r="D341" i="12" s="1"/>
  <c r="C341" i="12" s="1"/>
  <c r="B342" i="12"/>
  <c r="G341" i="12"/>
  <c r="C345" i="10" l="1"/>
  <c r="A346" i="10"/>
  <c r="D345" i="10"/>
  <c r="B345" i="10"/>
  <c r="B342" i="11"/>
  <c r="G341" i="11"/>
  <c r="E341" i="11"/>
  <c r="D341" i="11" s="1"/>
  <c r="A344" i="12"/>
  <c r="F343" i="12"/>
  <c r="A348" i="11"/>
  <c r="C347" i="11"/>
  <c r="F347" i="11"/>
  <c r="E342" i="12"/>
  <c r="D342" i="12" s="1"/>
  <c r="C342" i="12" s="1"/>
  <c r="G342" i="12"/>
  <c r="B343" i="12"/>
  <c r="E344" i="10"/>
  <c r="F344" i="10" s="1"/>
  <c r="G344" i="10" s="1"/>
  <c r="E345" i="10" l="1"/>
  <c r="A349" i="11"/>
  <c r="F348" i="11"/>
  <c r="C348" i="11"/>
  <c r="F345" i="10"/>
  <c r="G345" i="10" s="1"/>
  <c r="E343" i="12"/>
  <c r="D343" i="12" s="1"/>
  <c r="C343" i="12" s="1"/>
  <c r="G343" i="12"/>
  <c r="B344" i="12"/>
  <c r="B343" i="11"/>
  <c r="E342" i="11"/>
  <c r="D342" i="11" s="1"/>
  <c r="G342" i="11"/>
  <c r="A347" i="10"/>
  <c r="C346" i="10"/>
  <c r="D346" i="10"/>
  <c r="B346" i="10"/>
  <c r="F344" i="12"/>
  <c r="A345" i="12"/>
  <c r="E346" i="10" l="1"/>
  <c r="A350" i="11"/>
  <c r="C349" i="11"/>
  <c r="F349" i="11"/>
  <c r="B344" i="11"/>
  <c r="G343" i="11"/>
  <c r="E343" i="11"/>
  <c r="D343" i="11" s="1"/>
  <c r="F346" i="10"/>
  <c r="G346" i="10" s="1"/>
  <c r="A346" i="12"/>
  <c r="F345" i="12"/>
  <c r="C347" i="10"/>
  <c r="D347" i="10"/>
  <c r="A348" i="10"/>
  <c r="B347" i="10"/>
  <c r="G344" i="12"/>
  <c r="E344" i="12"/>
  <c r="D344" i="12" s="1"/>
  <c r="C344" i="12" s="1"/>
  <c r="B345" i="12"/>
  <c r="A351" i="11" l="1"/>
  <c r="F350" i="11"/>
  <c r="C350" i="11"/>
  <c r="E347" i="10"/>
  <c r="E345" i="12"/>
  <c r="D345" i="12" s="1"/>
  <c r="C345" i="12" s="1"/>
  <c r="B346" i="12"/>
  <c r="G345" i="12"/>
  <c r="C348" i="10"/>
  <c r="A349" i="10"/>
  <c r="D348" i="10"/>
  <c r="B348" i="10"/>
  <c r="F346" i="12"/>
  <c r="A347" i="12"/>
  <c r="B345" i="11"/>
  <c r="E344" i="11"/>
  <c r="D344" i="11" s="1"/>
  <c r="G344" i="11"/>
  <c r="F347" i="10"/>
  <c r="G347" i="10" s="1"/>
  <c r="E348" i="10" l="1"/>
  <c r="F348" i="10" s="1"/>
  <c r="G348" i="10" s="1"/>
  <c r="B346" i="11"/>
  <c r="G345" i="11"/>
  <c r="E345" i="11"/>
  <c r="D345" i="11" s="1"/>
  <c r="E346" i="12"/>
  <c r="D346" i="12" s="1"/>
  <c r="C346" i="12" s="1"/>
  <c r="G346" i="12"/>
  <c r="B347" i="12"/>
  <c r="A348" i="12"/>
  <c r="F347" i="12"/>
  <c r="C349" i="10"/>
  <c r="A350" i="10"/>
  <c r="D349" i="10"/>
  <c r="B349" i="10"/>
  <c r="A352" i="11"/>
  <c r="C351" i="11"/>
  <c r="F351" i="11"/>
  <c r="A353" i="11" l="1"/>
  <c r="F352" i="11"/>
  <c r="C352" i="11"/>
  <c r="B347" i="11"/>
  <c r="E346" i="11"/>
  <c r="D346" i="11" s="1"/>
  <c r="G346" i="11"/>
  <c r="E349" i="10"/>
  <c r="F349" i="10" s="1"/>
  <c r="G349" i="10" s="1"/>
  <c r="F348" i="12"/>
  <c r="A349" i="12"/>
  <c r="A351" i="10"/>
  <c r="D350" i="10"/>
  <c r="C350" i="10"/>
  <c r="B350" i="10"/>
  <c r="E347" i="12"/>
  <c r="D347" i="12" s="1"/>
  <c r="C347" i="12" s="1"/>
  <c r="G347" i="12"/>
  <c r="B348" i="12"/>
  <c r="C351" i="10" l="1"/>
  <c r="D351" i="10"/>
  <c r="A352" i="10"/>
  <c r="B351" i="10"/>
  <c r="B348" i="11"/>
  <c r="G347" i="11"/>
  <c r="E347" i="11"/>
  <c r="D347" i="11" s="1"/>
  <c r="A350" i="12"/>
  <c r="F349" i="12"/>
  <c r="E350" i="10"/>
  <c r="F350" i="10" s="1"/>
  <c r="G350" i="10" s="1"/>
  <c r="G348" i="12"/>
  <c r="E348" i="12"/>
  <c r="D348" i="12" s="1"/>
  <c r="C348" i="12" s="1"/>
  <c r="B349" i="12"/>
  <c r="A354" i="11"/>
  <c r="C353" i="11"/>
  <c r="F353" i="11"/>
  <c r="A355" i="11" l="1"/>
  <c r="F354" i="11"/>
  <c r="C354" i="11"/>
  <c r="F350" i="12"/>
  <c r="A351" i="12"/>
  <c r="E351" i="10"/>
  <c r="C352" i="10"/>
  <c r="A353" i="10"/>
  <c r="D352" i="10"/>
  <c r="B352" i="10"/>
  <c r="E349" i="12"/>
  <c r="D349" i="12" s="1"/>
  <c r="C349" i="12" s="1"/>
  <c r="B350" i="12"/>
  <c r="G349" i="12"/>
  <c r="F351" i="10"/>
  <c r="G351" i="10" s="1"/>
  <c r="B349" i="11"/>
  <c r="E348" i="11"/>
  <c r="D348" i="11" s="1"/>
  <c r="G348" i="11"/>
  <c r="B350" i="11" l="1"/>
  <c r="G349" i="11"/>
  <c r="E349" i="11"/>
  <c r="D349" i="11" s="1"/>
  <c r="E352" i="10"/>
  <c r="F352" i="10" s="1"/>
  <c r="G352" i="10" s="1"/>
  <c r="E350" i="12"/>
  <c r="D350" i="12" s="1"/>
  <c r="C350" i="12" s="1"/>
  <c r="G350" i="12"/>
  <c r="B351" i="12"/>
  <c r="C353" i="10"/>
  <c r="A354" i="10"/>
  <c r="D353" i="10"/>
  <c r="B353" i="10"/>
  <c r="A352" i="12"/>
  <c r="F351" i="12"/>
  <c r="A356" i="11"/>
  <c r="C355" i="11"/>
  <c r="F355" i="11"/>
  <c r="A357" i="11" l="1"/>
  <c r="F356" i="11"/>
  <c r="C356" i="11"/>
  <c r="F352" i="12"/>
  <c r="A353" i="12"/>
  <c r="A355" i="10"/>
  <c r="C354" i="10"/>
  <c r="D354" i="10"/>
  <c r="B354" i="10"/>
  <c r="E353" i="10"/>
  <c r="F353" i="10" s="1"/>
  <c r="G353" i="10" s="1"/>
  <c r="E351" i="12"/>
  <c r="D351" i="12" s="1"/>
  <c r="C351" i="12" s="1"/>
  <c r="G351" i="12"/>
  <c r="B352" i="12"/>
  <c r="B351" i="11"/>
  <c r="E350" i="11"/>
  <c r="D350" i="11" s="1"/>
  <c r="G350" i="11"/>
  <c r="G352" i="12" l="1"/>
  <c r="E352" i="12"/>
  <c r="D352" i="12" s="1"/>
  <c r="C352" i="12" s="1"/>
  <c r="B353" i="12"/>
  <c r="C355" i="10"/>
  <c r="D355" i="10"/>
  <c r="A356" i="10"/>
  <c r="B355" i="10"/>
  <c r="E354" i="10"/>
  <c r="F354" i="10" s="1"/>
  <c r="G354" i="10" s="1"/>
  <c r="A354" i="12"/>
  <c r="F353" i="12"/>
  <c r="A358" i="11"/>
  <c r="C357" i="11"/>
  <c r="F357" i="11"/>
  <c r="B352" i="11"/>
  <c r="G351" i="11"/>
  <c r="E351" i="11"/>
  <c r="D351" i="11" s="1"/>
  <c r="A359" i="11" l="1"/>
  <c r="F358" i="11"/>
  <c r="C358" i="11"/>
  <c r="E355" i="10"/>
  <c r="E353" i="12"/>
  <c r="D353" i="12" s="1"/>
  <c r="C353" i="12" s="1"/>
  <c r="G353" i="12"/>
  <c r="B354" i="12"/>
  <c r="F354" i="12"/>
  <c r="A355" i="12"/>
  <c r="C356" i="10"/>
  <c r="A357" i="10"/>
  <c r="D356" i="10"/>
  <c r="B356" i="10"/>
  <c r="B353" i="11"/>
  <c r="E352" i="11"/>
  <c r="D352" i="11" s="1"/>
  <c r="G352" i="11"/>
  <c r="F355" i="10"/>
  <c r="G355" i="10" s="1"/>
  <c r="C357" i="10" l="1"/>
  <c r="A358" i="10"/>
  <c r="D357" i="10"/>
  <c r="B357" i="10"/>
  <c r="G354" i="12"/>
  <c r="B355" i="12"/>
  <c r="E354" i="12"/>
  <c r="D354" i="12" s="1"/>
  <c r="C354" i="12" s="1"/>
  <c r="B354" i="11"/>
  <c r="G353" i="11"/>
  <c r="E353" i="11"/>
  <c r="D353" i="11" s="1"/>
  <c r="F355" i="12"/>
  <c r="A356" i="12"/>
  <c r="E356" i="10"/>
  <c r="F356" i="10"/>
  <c r="G356" i="10" s="1"/>
  <c r="A360" i="11"/>
  <c r="C359" i="11"/>
  <c r="F359" i="11"/>
  <c r="A361" i="11" l="1"/>
  <c r="C360" i="11"/>
  <c r="F360" i="11"/>
  <c r="F356" i="12"/>
  <c r="A357" i="12"/>
  <c r="B355" i="11"/>
  <c r="E354" i="11"/>
  <c r="D354" i="11" s="1"/>
  <c r="G354" i="11"/>
  <c r="E357" i="10"/>
  <c r="F357" i="10"/>
  <c r="G357" i="10" s="1"/>
  <c r="A359" i="10"/>
  <c r="C358" i="10"/>
  <c r="D358" i="10"/>
  <c r="B358" i="10"/>
  <c r="E355" i="12"/>
  <c r="D355" i="12" s="1"/>
  <c r="C355" i="12" s="1"/>
  <c r="B356" i="12"/>
  <c r="G355" i="12"/>
  <c r="C359" i="10" l="1"/>
  <c r="D359" i="10"/>
  <c r="A360" i="10"/>
  <c r="B359" i="10"/>
  <c r="B356" i="11"/>
  <c r="G355" i="11"/>
  <c r="E355" i="11"/>
  <c r="D355" i="11" s="1"/>
  <c r="E358" i="10"/>
  <c r="F358" i="10" s="1"/>
  <c r="G358" i="10" s="1"/>
  <c r="E356" i="12"/>
  <c r="D356" i="12" s="1"/>
  <c r="C356" i="12" s="1"/>
  <c r="B357" i="12"/>
  <c r="G356" i="12"/>
  <c r="F357" i="12"/>
  <c r="A358" i="12"/>
  <c r="A362" i="11"/>
  <c r="F361" i="11"/>
  <c r="C361" i="11"/>
  <c r="A363" i="11" l="1"/>
  <c r="F362" i="11"/>
  <c r="C362" i="11"/>
  <c r="E357" i="12"/>
  <c r="D357" i="12" s="1"/>
  <c r="C357" i="12" s="1"/>
  <c r="G357" i="12"/>
  <c r="B358" i="12"/>
  <c r="E359" i="10"/>
  <c r="F359" i="10" s="1"/>
  <c r="G359" i="10" s="1"/>
  <c r="F358" i="12"/>
  <c r="A359" i="12"/>
  <c r="C360" i="10"/>
  <c r="D360" i="10"/>
  <c r="A361" i="10"/>
  <c r="B360" i="10"/>
  <c r="B357" i="11"/>
  <c r="E356" i="11"/>
  <c r="D356" i="11" s="1"/>
  <c r="G356" i="11"/>
  <c r="G357" i="11" l="1"/>
  <c r="E357" i="11"/>
  <c r="D357" i="11" s="1"/>
  <c r="B358" i="11"/>
  <c r="F360" i="10"/>
  <c r="G360" i="10" s="1"/>
  <c r="E360" i="10"/>
  <c r="F359" i="12"/>
  <c r="A360" i="12"/>
  <c r="E358" i="12"/>
  <c r="D358" i="12" s="1"/>
  <c r="C358" i="12" s="1"/>
  <c r="G358" i="12"/>
  <c r="B359" i="12"/>
  <c r="C361" i="10"/>
  <c r="A362" i="10"/>
  <c r="D361" i="10"/>
  <c r="B361" i="10"/>
  <c r="A364" i="11"/>
  <c r="F363" i="11"/>
  <c r="C363" i="11"/>
  <c r="A365" i="11" l="1"/>
  <c r="C364" i="11"/>
  <c r="F364" i="11"/>
  <c r="F360" i="12"/>
  <c r="A361" i="12"/>
  <c r="E361" i="10"/>
  <c r="E359" i="12"/>
  <c r="D359" i="12" s="1"/>
  <c r="C359" i="12" s="1"/>
  <c r="B360" i="12"/>
  <c r="G359" i="12"/>
  <c r="B359" i="11"/>
  <c r="E358" i="11"/>
  <c r="D358" i="11" s="1"/>
  <c r="G358" i="11"/>
  <c r="F361" i="10"/>
  <c r="G361" i="10" s="1"/>
  <c r="A363" i="10"/>
  <c r="C362" i="10"/>
  <c r="D362" i="10"/>
  <c r="B362" i="10"/>
  <c r="C363" i="10" l="1"/>
  <c r="D363" i="10"/>
  <c r="A364" i="10"/>
  <c r="B363" i="10"/>
  <c r="B360" i="11"/>
  <c r="G359" i="11"/>
  <c r="E359" i="11"/>
  <c r="D359" i="11" s="1"/>
  <c r="E362" i="10"/>
  <c r="F362" i="10" s="1"/>
  <c r="G362" i="10" s="1"/>
  <c r="E360" i="12"/>
  <c r="D360" i="12" s="1"/>
  <c r="C360" i="12" s="1"/>
  <c r="G360" i="12"/>
  <c r="B361" i="12"/>
  <c r="F361" i="12"/>
  <c r="A362" i="12"/>
  <c r="A366" i="11"/>
  <c r="C365" i="11"/>
  <c r="F365" i="11"/>
  <c r="A367" i="11" l="1"/>
  <c r="F366" i="11"/>
  <c r="C366" i="11"/>
  <c r="E363" i="10"/>
  <c r="F362" i="12"/>
  <c r="A363" i="12"/>
  <c r="C364" i="10"/>
  <c r="A365" i="10"/>
  <c r="D364" i="10"/>
  <c r="B364" i="10"/>
  <c r="F363" i="10"/>
  <c r="G363" i="10" s="1"/>
  <c r="G361" i="12"/>
  <c r="B362" i="12"/>
  <c r="E361" i="12"/>
  <c r="D361" i="12" s="1"/>
  <c r="C361" i="12" s="1"/>
  <c r="G360" i="11"/>
  <c r="B361" i="11"/>
  <c r="E360" i="11"/>
  <c r="D360" i="11" s="1"/>
  <c r="E364" i="10" l="1"/>
  <c r="F363" i="12"/>
  <c r="A364" i="12"/>
  <c r="E362" i="12"/>
  <c r="D362" i="12" s="1"/>
  <c r="C362" i="12" s="1"/>
  <c r="G362" i="12"/>
  <c r="B363" i="12"/>
  <c r="F364" i="10"/>
  <c r="G364" i="10" s="1"/>
  <c r="B362" i="11"/>
  <c r="G361" i="11"/>
  <c r="E361" i="11"/>
  <c r="D361" i="11" s="1"/>
  <c r="C365" i="10"/>
  <c r="A366" i="10"/>
  <c r="D365" i="10"/>
  <c r="B365" i="10"/>
  <c r="A368" i="11"/>
  <c r="F367" i="11"/>
  <c r="C367" i="11"/>
  <c r="F364" i="12" l="1"/>
  <c r="A365" i="12"/>
  <c r="A369" i="11"/>
  <c r="C368" i="11"/>
  <c r="F368" i="11"/>
  <c r="E363" i="12"/>
  <c r="D363" i="12" s="1"/>
  <c r="C363" i="12" s="1"/>
  <c r="B364" i="12"/>
  <c r="G363" i="12"/>
  <c r="E365" i="10"/>
  <c r="F365" i="10"/>
  <c r="G365" i="10" s="1"/>
  <c r="A367" i="10"/>
  <c r="C366" i="10"/>
  <c r="D366" i="10"/>
  <c r="B366" i="10"/>
  <c r="B363" i="11"/>
  <c r="E362" i="11"/>
  <c r="D362" i="11" s="1"/>
  <c r="G362" i="11"/>
  <c r="C367" i="10" l="1"/>
  <c r="D367" i="10"/>
  <c r="A368" i="10"/>
  <c r="B367" i="10"/>
  <c r="E366" i="10"/>
  <c r="E364" i="12"/>
  <c r="D364" i="12" s="1"/>
  <c r="C364" i="12" s="1"/>
  <c r="G364" i="12"/>
  <c r="B365" i="12"/>
  <c r="A370" i="11"/>
  <c r="F369" i="11"/>
  <c r="C369" i="11"/>
  <c r="F365" i="12"/>
  <c r="A366" i="12"/>
  <c r="B364" i="11"/>
  <c r="G363" i="11"/>
  <c r="E363" i="11"/>
  <c r="D363" i="11" s="1"/>
  <c r="F366" i="10"/>
  <c r="G366" i="10" s="1"/>
  <c r="E367" i="10" l="1"/>
  <c r="C368" i="10"/>
  <c r="D368" i="10"/>
  <c r="A369" i="10"/>
  <c r="B368" i="10"/>
  <c r="G364" i="11"/>
  <c r="B365" i="11"/>
  <c r="E364" i="11"/>
  <c r="D364" i="11" s="1"/>
  <c r="F366" i="12"/>
  <c r="A367" i="12"/>
  <c r="A371" i="11"/>
  <c r="C370" i="11"/>
  <c r="F370" i="11"/>
  <c r="F367" i="10"/>
  <c r="G367" i="10" s="1"/>
  <c r="G365" i="12"/>
  <c r="B366" i="12"/>
  <c r="E365" i="12"/>
  <c r="D365" i="12" s="1"/>
  <c r="C365" i="12" s="1"/>
  <c r="B366" i="11" l="1"/>
  <c r="G365" i="11"/>
  <c r="E365" i="11"/>
  <c r="D365" i="11" s="1"/>
  <c r="A372" i="11"/>
  <c r="C371" i="11"/>
  <c r="F371" i="11"/>
  <c r="F367" i="12"/>
  <c r="A368" i="12"/>
  <c r="E366" i="12"/>
  <c r="D366" i="12" s="1"/>
  <c r="C366" i="12" s="1"/>
  <c r="G366" i="12"/>
  <c r="B367" i="12"/>
  <c r="E368" i="10"/>
  <c r="F368" i="10" s="1"/>
  <c r="G368" i="10" s="1"/>
  <c r="C369" i="10"/>
  <c r="A370" i="10"/>
  <c r="D369" i="10"/>
  <c r="B369" i="10"/>
  <c r="E367" i="12" l="1"/>
  <c r="D367" i="12" s="1"/>
  <c r="C367" i="12" s="1"/>
  <c r="G367" i="12"/>
  <c r="B368" i="12"/>
  <c r="A371" i="10"/>
  <c r="C370" i="10"/>
  <c r="D370" i="10"/>
  <c r="B370" i="10"/>
  <c r="E369" i="10"/>
  <c r="F369" i="10" s="1"/>
  <c r="G369" i="10" s="1"/>
  <c r="F368" i="12"/>
  <c r="A369" i="12"/>
  <c r="A373" i="11"/>
  <c r="F372" i="11"/>
  <c r="C372" i="11"/>
  <c r="B367" i="11"/>
  <c r="E366" i="11"/>
  <c r="D366" i="11" s="1"/>
  <c r="G366" i="11"/>
  <c r="F369" i="12" l="1"/>
  <c r="A370" i="12"/>
  <c r="C371" i="10"/>
  <c r="D371" i="10"/>
  <c r="A372" i="10"/>
  <c r="B371" i="10"/>
  <c r="E370" i="10"/>
  <c r="E368" i="12"/>
  <c r="D368" i="12" s="1"/>
  <c r="C368" i="12" s="1"/>
  <c r="B369" i="12"/>
  <c r="G368" i="12"/>
  <c r="B368" i="11"/>
  <c r="G367" i="11"/>
  <c r="E367" i="11"/>
  <c r="D367" i="11" s="1"/>
  <c r="F370" i="10"/>
  <c r="G370" i="10" s="1"/>
  <c r="A374" i="11"/>
  <c r="C373" i="11"/>
  <c r="F373" i="11"/>
  <c r="A375" i="11" l="1"/>
  <c r="F374" i="11"/>
  <c r="C374" i="11"/>
  <c r="B369" i="11"/>
  <c r="E368" i="11"/>
  <c r="D368" i="11" s="1"/>
  <c r="G368" i="11"/>
  <c r="E369" i="12"/>
  <c r="D369" i="12" s="1"/>
  <c r="C369" i="12" s="1"/>
  <c r="G369" i="12"/>
  <c r="B370" i="12"/>
  <c r="E371" i="10"/>
  <c r="F371" i="10" s="1"/>
  <c r="G371" i="10" s="1"/>
  <c r="F370" i="12"/>
  <c r="A371" i="12"/>
  <c r="C372" i="10"/>
  <c r="A373" i="10"/>
  <c r="D372" i="10"/>
  <c r="B372" i="10"/>
  <c r="B370" i="11" l="1"/>
  <c r="G369" i="11"/>
  <c r="E369" i="11"/>
  <c r="D369" i="11" s="1"/>
  <c r="C373" i="10"/>
  <c r="A374" i="10"/>
  <c r="D373" i="10"/>
  <c r="B373" i="10"/>
  <c r="E372" i="10"/>
  <c r="F371" i="12"/>
  <c r="A372" i="12"/>
  <c r="G370" i="12"/>
  <c r="E370" i="12"/>
  <c r="D370" i="12" s="1"/>
  <c r="C370" i="12" s="1"/>
  <c r="B371" i="12"/>
  <c r="F372" i="10"/>
  <c r="G372" i="10" s="1"/>
  <c r="C375" i="11"/>
  <c r="A376" i="11"/>
  <c r="F375" i="11"/>
  <c r="F372" i="12" l="1"/>
  <c r="A373" i="12"/>
  <c r="E373" i="10"/>
  <c r="E371" i="12"/>
  <c r="D371" i="12" s="1"/>
  <c r="C371" i="12" s="1"/>
  <c r="B372" i="12"/>
  <c r="G371" i="12"/>
  <c r="F373" i="10"/>
  <c r="G373" i="10" s="1"/>
  <c r="C376" i="11"/>
  <c r="F376" i="11"/>
  <c r="A377" i="11"/>
  <c r="A375" i="10"/>
  <c r="C374" i="10"/>
  <c r="D374" i="10"/>
  <c r="B374" i="10"/>
  <c r="B371" i="11"/>
  <c r="E370" i="11"/>
  <c r="D370" i="11" s="1"/>
  <c r="G370" i="11"/>
  <c r="C375" i="10" l="1"/>
  <c r="D375" i="10"/>
  <c r="A376" i="10"/>
  <c r="B375" i="10"/>
  <c r="E374" i="10"/>
  <c r="C377" i="11"/>
  <c r="A378" i="11"/>
  <c r="F377" i="11"/>
  <c r="B372" i="11"/>
  <c r="G371" i="11"/>
  <c r="E371" i="11"/>
  <c r="D371" i="11" s="1"/>
  <c r="F374" i="10"/>
  <c r="G374" i="10" s="1"/>
  <c r="E372" i="12"/>
  <c r="D372" i="12" s="1"/>
  <c r="C372" i="12" s="1"/>
  <c r="B373" i="12"/>
  <c r="G372" i="12"/>
  <c r="F373" i="12"/>
  <c r="A374" i="12"/>
  <c r="C378" i="11" l="1"/>
  <c r="F378" i="11"/>
  <c r="A379" i="11"/>
  <c r="E375" i="10"/>
  <c r="E373" i="12"/>
  <c r="D373" i="12" s="1"/>
  <c r="C373" i="12" s="1"/>
  <c r="G373" i="12"/>
  <c r="B374" i="12"/>
  <c r="C376" i="10"/>
  <c r="D376" i="10"/>
  <c r="A377" i="10"/>
  <c r="B376" i="10"/>
  <c r="F374" i="12"/>
  <c r="A375" i="12"/>
  <c r="B373" i="11"/>
  <c r="E372" i="11"/>
  <c r="D372" i="11" s="1"/>
  <c r="G372" i="11"/>
  <c r="F375" i="10"/>
  <c r="G375" i="10" s="1"/>
  <c r="E376" i="10" l="1"/>
  <c r="E374" i="12"/>
  <c r="D374" i="12" s="1"/>
  <c r="C374" i="12" s="1"/>
  <c r="B375" i="12"/>
  <c r="G374" i="12"/>
  <c r="G373" i="11"/>
  <c r="E373" i="11"/>
  <c r="D373" i="11" s="1"/>
  <c r="B374" i="11"/>
  <c r="C377" i="10"/>
  <c r="A378" i="10"/>
  <c r="D377" i="10"/>
  <c r="B377" i="10"/>
  <c r="C379" i="11"/>
  <c r="F379" i="11"/>
  <c r="A380" i="11"/>
  <c r="F375" i="12"/>
  <c r="A376" i="12"/>
  <c r="F376" i="10"/>
  <c r="G376" i="10" s="1"/>
  <c r="G374" i="11" l="1"/>
  <c r="B375" i="11"/>
  <c r="E374" i="11"/>
  <c r="D374" i="11" s="1"/>
  <c r="E375" i="12"/>
  <c r="D375" i="12" s="1"/>
  <c r="C375" i="12" s="1"/>
  <c r="B376" i="12"/>
  <c r="G375" i="12"/>
  <c r="C380" i="11"/>
  <c r="F380" i="11"/>
  <c r="F381" i="11" s="1"/>
  <c r="E377" i="10"/>
  <c r="A379" i="10"/>
  <c r="C378" i="10"/>
  <c r="D378" i="10"/>
  <c r="B378" i="10"/>
  <c r="F377" i="10"/>
  <c r="G377" i="10" s="1"/>
  <c r="F376" i="12"/>
  <c r="A377" i="12"/>
  <c r="D15" i="11" l="1"/>
  <c r="E13" i="14"/>
  <c r="E15" i="14" s="1"/>
  <c r="A20" i="14" s="1"/>
  <c r="C381" i="11"/>
  <c r="E378" i="10"/>
  <c r="G375" i="11"/>
  <c r="E375" i="11"/>
  <c r="D375" i="11" s="1"/>
  <c r="B376" i="11"/>
  <c r="C379" i="10"/>
  <c r="D379" i="10"/>
  <c r="A380" i="10"/>
  <c r="B379" i="10"/>
  <c r="F377" i="12"/>
  <c r="A378" i="12"/>
  <c r="F378" i="10"/>
  <c r="G378" i="10" s="1"/>
  <c r="E376" i="12"/>
  <c r="D376" i="12" s="1"/>
  <c r="C376" i="12" s="1"/>
  <c r="G376" i="12"/>
  <c r="B377" i="12"/>
  <c r="C380" i="10" l="1"/>
  <c r="C381" i="10" s="1"/>
  <c r="D380" i="10"/>
  <c r="B380" i="10"/>
  <c r="G377" i="12"/>
  <c r="E377" i="12"/>
  <c r="D377" i="12" s="1"/>
  <c r="C377" i="12" s="1"/>
  <c r="B378" i="12"/>
  <c r="F378" i="12"/>
  <c r="A379" i="12"/>
  <c r="F379" i="12" s="1"/>
  <c r="F380" i="12" s="1"/>
  <c r="F379" i="10"/>
  <c r="G379" i="10" s="1"/>
  <c r="E379" i="10"/>
  <c r="G376" i="11"/>
  <c r="B377" i="11"/>
  <c r="E376" i="11"/>
  <c r="D376" i="11" s="1"/>
  <c r="A21" i="14"/>
  <c r="A23" i="14"/>
  <c r="C3" i="20"/>
  <c r="B378" i="11" l="1"/>
  <c r="G377" i="11"/>
  <c r="E377" i="11"/>
  <c r="D377" i="11" s="1"/>
  <c r="E380" i="10"/>
  <c r="E381" i="10" s="1"/>
  <c r="E378" i="12"/>
  <c r="D378" i="12" s="1"/>
  <c r="C378" i="12" s="1"/>
  <c r="G378" i="12"/>
  <c r="B379" i="12"/>
  <c r="F380" i="10"/>
  <c r="F381" i="10" s="1"/>
  <c r="D381" i="10"/>
  <c r="E379" i="12" l="1"/>
  <c r="G379" i="12"/>
  <c r="G380" i="10"/>
  <c r="B379" i="11"/>
  <c r="E378" i="11"/>
  <c r="D378" i="11" s="1"/>
  <c r="G378" i="11"/>
  <c r="B380" i="11" l="1"/>
  <c r="G379" i="11"/>
  <c r="E379" i="11"/>
  <c r="D379" i="11" s="1"/>
  <c r="D379" i="12"/>
  <c r="E380" i="12"/>
  <c r="C379" i="12" l="1"/>
  <c r="C380" i="12" s="1"/>
  <c r="D380" i="12"/>
  <c r="G380" i="11"/>
  <c r="E380" i="11"/>
  <c r="D380" i="11" l="1"/>
  <c r="E381" i="11"/>
  <c r="D381" i="11" s="1"/>
</calcChain>
</file>

<file path=xl/comments1.xml><?xml version="1.0" encoding="utf-8"?>
<comments xmlns="http://schemas.openxmlformats.org/spreadsheetml/2006/main">
  <authors>
    <author>IT afdelingen</author>
    <author>Brygger</author>
  </authors>
  <commentList>
    <comment ref="D2" authorId="0" shapeId="0">
      <text>
        <r>
          <rPr>
            <b/>
            <sz val="16"/>
            <color indexed="81"/>
            <rFont val="Tahoma"/>
            <family val="2"/>
          </rPr>
          <t>Der må kun tastes i de farvede celler. Indtast hovedstolen her</t>
        </r>
      </text>
    </comment>
    <comment ref="D3" authorId="0" shapeId="0">
      <text>
        <r>
          <rPr>
            <b/>
            <sz val="14"/>
            <color indexed="81"/>
            <rFont val="Tahoma"/>
            <family val="2"/>
          </rPr>
          <t xml:space="preserve">Hvis lånet er et obligationslån er det typisk at kursen er under 100 når lånet optagets. Indtastningen kan være
f.eks. 90 eller 95.  Kursen angiver hvor mange % af hovedstolen låntager får udbetalt.
</t>
        </r>
        <r>
          <rPr>
            <sz val="14"/>
            <color indexed="81"/>
            <rFont val="Tahoma"/>
            <family val="2"/>
          </rPr>
          <t xml:space="preserve">
</t>
        </r>
      </text>
    </comment>
    <comment ref="D4" authorId="0" shapeId="0">
      <text>
        <r>
          <rPr>
            <b/>
            <sz val="14"/>
            <color indexed="81"/>
            <rFont val="Tahoma"/>
            <family val="2"/>
          </rPr>
          <t xml:space="preserve">De fleste lån har stiftelsesomkostninger / etableringsomkostninger når lånet skal optages. For et lån på 1.000.000 kan det f.eks. være kr. 10.000.
</t>
        </r>
      </text>
    </comment>
    <comment ref="D5" authorId="0" shapeId="0">
      <text>
        <r>
          <rPr>
            <b/>
            <sz val="14"/>
            <color indexed="81"/>
            <rFont val="Tahoma"/>
            <family val="2"/>
          </rPr>
          <t>Dette tal kaldes for nettoprovenuet og er de penge som låntager får udbetalt</t>
        </r>
        <r>
          <rPr>
            <b/>
            <sz val="8"/>
            <color indexed="81"/>
            <rFont val="Tahoma"/>
            <family val="2"/>
          </rPr>
          <t xml:space="preserve">
</t>
        </r>
      </text>
    </comment>
    <comment ref="D8" authorId="0" shapeId="0">
      <text>
        <r>
          <rPr>
            <b/>
            <sz val="14"/>
            <color indexed="81"/>
            <rFont val="Tahoma"/>
            <family val="2"/>
          </rPr>
          <t>Hvis lånet har årlige ydelser tastes 1
Hvis der er halv årlige ydelser tastes 2 
Hvis der er kvartårlige ydelser tastes 4
Hvis der er måndelige ydelser tastes 12</t>
        </r>
        <r>
          <rPr>
            <sz val="14"/>
            <color indexed="81"/>
            <rFont val="Tahoma"/>
            <family val="2"/>
          </rPr>
          <t xml:space="preserve">
</t>
        </r>
      </text>
    </comment>
    <comment ref="D9" authorId="0" shapeId="0">
      <text>
        <r>
          <rPr>
            <sz val="14"/>
            <color indexed="81"/>
            <rFont val="Tahoma"/>
            <family val="2"/>
          </rPr>
          <t>Hvis lånet er 10 årigt med halvårlige terminer udregner excel selv at der skal stå 10*2= 20 i dette felt (20 terminer á et ½ år)</t>
        </r>
      </text>
    </comment>
    <comment ref="D10" authorId="0" shapeId="0">
      <text>
        <r>
          <rPr>
            <sz val="14"/>
            <color indexed="81"/>
            <rFont val="Tahoma"/>
            <family val="2"/>
          </rPr>
          <t xml:space="preserve">Nominel rente pr. termin er, nominel rente pr. år divideret med terminer pr år. 
F.eks hvis renten er 10% med 2 terminer pr. år 
er det 5% (10%/2) pr. halvår.
Excel udregner selv de 5%.
</t>
        </r>
      </text>
    </comment>
    <comment ref="D12" authorId="0" shapeId="0">
      <text>
        <r>
          <rPr>
            <b/>
            <sz val="14"/>
            <color indexed="81"/>
            <rFont val="Tahoma"/>
            <family val="2"/>
          </rPr>
          <t xml:space="preserve">Normalt er der ikke noget gebyr i opgaverne,
derfor skal der normalt stå 0
</t>
        </r>
      </text>
    </comment>
    <comment ref="D16" authorId="0" shapeId="0">
      <text>
        <r>
          <rPr>
            <b/>
            <sz val="14"/>
            <color indexed="81"/>
            <rFont val="Tahoma"/>
            <family val="2"/>
          </rPr>
          <t>Husk den effektive rente er den rigtige rente som låntager betaler for lånet. 
Ved forbruger køb skal den effektive rente oplyses. Den benævnes som ÅOP (Årlige Omkostninger i Procent).</t>
        </r>
      </text>
    </comment>
    <comment ref="A381" authorId="1" shapeId="0">
      <text>
        <r>
          <rPr>
            <b/>
            <sz val="8"/>
            <color indexed="81"/>
            <rFont val="Tahoma"/>
            <family val="2"/>
          </rPr>
          <t>Marker de 2 rækker 59 og 380,
højre klik på musen,
vælg vis. 
Lånet får dermed 360 terminer. 
(30 år af 12 terminer)</t>
        </r>
      </text>
    </comment>
  </commentList>
</comments>
</file>

<file path=xl/comments2.xml><?xml version="1.0" encoding="utf-8"?>
<comments xmlns="http://schemas.openxmlformats.org/spreadsheetml/2006/main">
  <authors>
    <author>Jesper Brygger</author>
    <author>IT afdelingen</author>
    <author>Brygger</author>
  </authors>
  <commentList>
    <comment ref="D2" authorId="0" shapeId="0">
      <text>
        <r>
          <rPr>
            <b/>
            <sz val="14"/>
            <color indexed="81"/>
            <rFont val="Tahoma"/>
            <family val="2"/>
          </rPr>
          <t>Indtast den nominelle størrelsen på lånet. Det beløb som står i lånedokumentet, ikke beløbet som man får udbetalt. Hvis der ikke er opgivet et beløb i opgaven skrives blot 1 kr.</t>
        </r>
        <r>
          <rPr>
            <sz val="8"/>
            <color indexed="81"/>
            <rFont val="Tahoma"/>
            <family val="2"/>
          </rPr>
          <t xml:space="preserve">
</t>
        </r>
      </text>
    </comment>
    <comment ref="D4" authorId="0" shapeId="0">
      <text>
        <r>
          <rPr>
            <b/>
            <sz val="14"/>
            <color indexed="81"/>
            <rFont val="Tahoma"/>
            <family val="2"/>
          </rPr>
          <t>Kursen som lånet udbetales til i tid 0.
Indtastes f.eks. som: 98 eller 95 osv.
Nogle lån udbetales til kurs 100, f.eks. Banklån, men så er der normalt låneomkostninger ved optagelsen af lånet.</t>
        </r>
      </text>
    </comment>
    <comment ref="D5" authorId="0" shapeId="0">
      <text>
        <r>
          <rPr>
            <b/>
            <sz val="14"/>
            <color indexed="81"/>
            <rFont val="Tahoma"/>
            <family val="2"/>
          </rPr>
          <t>Der skal ikke tastes minus foran tallet.</t>
        </r>
        <r>
          <rPr>
            <sz val="14"/>
            <color indexed="81"/>
            <rFont val="Tahoma"/>
            <family val="2"/>
          </rPr>
          <t xml:space="preserve">
</t>
        </r>
      </text>
    </comment>
    <comment ref="D7" authorId="1" shapeId="0">
      <text>
        <r>
          <rPr>
            <b/>
            <sz val="14"/>
            <color indexed="81"/>
            <rFont val="Tahoma"/>
            <family val="2"/>
          </rPr>
          <t xml:space="preserve">Renten på lånet er normalt opgivet som en % pr. år
</t>
        </r>
      </text>
    </comment>
    <comment ref="D8" authorId="1" shapeId="0">
      <text>
        <r>
          <rPr>
            <b/>
            <sz val="14"/>
            <color indexed="81"/>
            <rFont val="Tahoma"/>
            <family val="2"/>
          </rPr>
          <t>Indtast antal år</t>
        </r>
      </text>
    </comment>
    <comment ref="D9" authorId="1" shapeId="0">
      <text>
        <r>
          <rPr>
            <b/>
            <sz val="14"/>
            <color indexed="81"/>
            <rFont val="Tahoma"/>
            <family val="2"/>
          </rPr>
          <t xml:space="preserve">Hvis lånet har årlige ydelser tastes 1
Hvis der er halv årlige ydelser tastes 2 
Hvis der er kvartårlige ydelser tastes 4
Hvis der er måndelige ydelser tastes 12
</t>
        </r>
      </text>
    </comment>
    <comment ref="D10" authorId="0" shapeId="0">
      <text>
        <r>
          <rPr>
            <b/>
            <sz val="14"/>
            <color indexed="81"/>
            <rFont val="Tahoma"/>
            <family val="2"/>
          </rPr>
          <t xml:space="preserve">N på lommeregneren
Antal gange som der 
betales ydelse 
(rente og afdrag)
Amortisationstabellen kan max. indeholde 360 terminer 
(30 årigt lån med 12 terminer)
</t>
        </r>
        <r>
          <rPr>
            <sz val="8"/>
            <color indexed="81"/>
            <rFont val="Tahoma"/>
            <family val="2"/>
          </rPr>
          <t xml:space="preserve">
</t>
        </r>
      </text>
    </comment>
    <comment ref="D11" authorId="1" shapeId="0">
      <text>
        <r>
          <rPr>
            <b/>
            <sz val="14"/>
            <color indexed="81"/>
            <rFont val="Tahoma"/>
            <family val="2"/>
          </rPr>
          <t>Nominel rente pr. termin er, nominel rente pr. år divideret med terminer pr år. 
F.eks hvis renten er 10% med 2 terminer pr. år 
er det 5% (10%/2) pr. halvår.
Excel udregner selv de 5%.</t>
        </r>
      </text>
    </comment>
    <comment ref="A381" authorId="2" shapeId="0">
      <text>
        <r>
          <rPr>
            <b/>
            <sz val="8"/>
            <color indexed="81"/>
            <rFont val="Tahoma"/>
            <family val="2"/>
          </rPr>
          <t>Marker de 2 rækker 60 og 380,
højre klik på musen,
vælg vis. 
Lånet får dermed 360 terminer. 
(30 år af 12 terminer)</t>
        </r>
        <r>
          <rPr>
            <sz val="8"/>
            <color indexed="81"/>
            <rFont val="Tahoma"/>
            <family val="2"/>
          </rPr>
          <t xml:space="preserve">
</t>
        </r>
      </text>
    </comment>
  </commentList>
</comments>
</file>

<file path=xl/comments3.xml><?xml version="1.0" encoding="utf-8"?>
<comments xmlns="http://schemas.openxmlformats.org/spreadsheetml/2006/main">
  <authors>
    <author>Brygger</author>
  </authors>
  <commentList>
    <comment ref="A380" authorId="0" shapeId="0">
      <text>
        <r>
          <rPr>
            <b/>
            <sz val="8"/>
            <color indexed="81"/>
            <rFont val="Tahoma"/>
            <family val="2"/>
          </rPr>
          <t>Marker de 2 rækker 59 og 380,
højre klik på musen,
vælg vis. 
Lånet får dermed 360 terminer. 
(30 år af 12 terminer)</t>
        </r>
      </text>
    </comment>
  </commentList>
</comments>
</file>

<file path=xl/comments4.xml><?xml version="1.0" encoding="utf-8"?>
<comments xmlns="http://schemas.openxmlformats.org/spreadsheetml/2006/main">
  <authors>
    <author>Roskilde Handelsskole</author>
  </authors>
  <commentList>
    <comment ref="A3" authorId="0" shapeId="0">
      <text>
        <r>
          <rPr>
            <b/>
            <sz val="8"/>
            <color indexed="81"/>
            <rFont val="Tahoma"/>
            <family val="2"/>
          </rPr>
          <t>Det lån med den laveste rente bør vælges</t>
        </r>
      </text>
    </comment>
    <comment ref="A4" authorId="0" shapeId="0">
      <text>
        <r>
          <rPr>
            <b/>
            <sz val="8"/>
            <color indexed="81"/>
            <rFont val="Tahoma"/>
            <family val="2"/>
          </rPr>
          <t>en vurdering af om nettoprovenuet dækker låne behovet.</t>
        </r>
      </text>
    </comment>
    <comment ref="A5" authorId="0" shapeId="0">
      <text>
        <r>
          <rPr>
            <sz val="8"/>
            <color indexed="81"/>
            <rFont val="Tahoma"/>
            <family val="2"/>
          </rPr>
          <t xml:space="preserve">Lån med den laveste betaling pr. Termin bør vælges
</t>
        </r>
      </text>
    </comment>
    <comment ref="A6" authorId="0" shapeId="0">
      <text>
        <r>
          <rPr>
            <b/>
            <sz val="8"/>
            <color indexed="81"/>
            <rFont val="Tahoma"/>
            <family val="2"/>
          </rPr>
          <t>så lang løbetid som muligt</t>
        </r>
      </text>
    </comment>
    <comment ref="A7" authorId="0" shapeId="0">
      <text>
        <r>
          <rPr>
            <sz val="8"/>
            <color indexed="81"/>
            <rFont val="Tahoma"/>
            <family val="2"/>
          </rPr>
          <t xml:space="preserve">Man skal aldrig samle alle virksomhedens lån hos en finansieringskilde, f.eks. Banken, så får de for stor magt / indflydelse
</t>
        </r>
      </text>
    </comment>
    <comment ref="A8" authorId="0" shapeId="0">
      <text>
        <r>
          <rPr>
            <b/>
            <sz val="8"/>
            <color indexed="81"/>
            <rFont val="Tahoma"/>
            <family val="2"/>
          </rPr>
          <t>Hvis man har indtægter i $ er det en fordel at tage et lån i $, så valutarisikoen er afdækket</t>
        </r>
      </text>
    </comment>
    <comment ref="A9" authorId="0" shapeId="0">
      <text>
        <r>
          <rPr>
            <b/>
            <sz val="8"/>
            <color indexed="81"/>
            <rFont val="Tahoma"/>
            <family val="2"/>
          </rPr>
          <t>Vælg altid et lån med fast rente fremfor variabel rente</t>
        </r>
      </text>
    </comment>
    <comment ref="A10" authorId="0" shapeId="0">
      <text>
        <r>
          <rPr>
            <sz val="8"/>
            <color indexed="81"/>
            <rFont val="Tahoma"/>
            <family val="2"/>
          </rPr>
          <t xml:space="preserve">Kan lånet indfries, eller er det inkonvertibelt. Er det et obligationslån med en kurs, så vi kan opnå en kursgevinst 7, et kurstab.
</t>
        </r>
      </text>
    </comment>
    <comment ref="A11" authorId="0" shapeId="0">
      <text>
        <r>
          <rPr>
            <b/>
            <sz val="8"/>
            <color indexed="81"/>
            <rFont val="Tahoma"/>
            <family val="2"/>
          </rPr>
          <t>Banklån, obligationslån</t>
        </r>
        <r>
          <rPr>
            <sz val="8"/>
            <color indexed="81"/>
            <rFont val="Tahoma"/>
            <family val="2"/>
          </rPr>
          <t xml:space="preserve">
</t>
        </r>
      </text>
    </comment>
  </commentList>
</comments>
</file>

<file path=xl/sharedStrings.xml><?xml version="1.0" encoding="utf-8"?>
<sst xmlns="http://schemas.openxmlformats.org/spreadsheetml/2006/main" count="234" uniqueCount="137">
  <si>
    <t>Kurs</t>
  </si>
  <si>
    <t>Ydelse</t>
  </si>
  <si>
    <t>Termin</t>
  </si>
  <si>
    <t>Restgæld primo</t>
  </si>
  <si>
    <t>Rente</t>
  </si>
  <si>
    <t>Afdrag</t>
  </si>
  <si>
    <t>Restgæld ultimo</t>
  </si>
  <si>
    <t>Beregning af effektiv rente på annuitetslån:</t>
  </si>
  <si>
    <t>Ydelse (rente og afdrag)</t>
  </si>
  <si>
    <t>Beregning af effektiv rente på serielån:</t>
  </si>
  <si>
    <t>FV</t>
  </si>
  <si>
    <t>Beregning af effektiv rente på stående lån:</t>
  </si>
  <si>
    <t>Evt. omk ved låneoptagelse</t>
  </si>
  <si>
    <t>Total</t>
  </si>
  <si>
    <t>Gebyr pr. termin</t>
  </si>
  <si>
    <t>Ydelse incl. Gebyr</t>
  </si>
  <si>
    <t>total</t>
  </si>
  <si>
    <t>Ydelse incl gebyr</t>
  </si>
  <si>
    <t xml:space="preserve">Ydelse </t>
  </si>
  <si>
    <t>Ydelse incl. gebyr</t>
  </si>
  <si>
    <t>Til udbetaling / nettoprovenuet</t>
  </si>
  <si>
    <t>1-(1+ r)</t>
  </si>
  <si>
    <t>-n</t>
  </si>
  <si>
    <t>*</t>
  </si>
  <si>
    <t>b</t>
  </si>
  <si>
    <t>r</t>
  </si>
  <si>
    <t>=</t>
  </si>
  <si>
    <t>Ved at indsætte tallene får man:</t>
  </si>
  <si>
    <t>Isolering af diskonteringsfaktoren:</t>
  </si>
  <si>
    <t>Ved at prøve sig frem kan r findes til:</t>
  </si>
  <si>
    <t>Eller udtrykt i procent:</t>
  </si>
  <si>
    <t>Nettoprovenuet</t>
  </si>
  <si>
    <t>+</t>
  </si>
  <si>
    <t>(1+r)</t>
  </si>
  <si>
    <t>Eller udtrykt i %:</t>
  </si>
  <si>
    <t>Afbetalingsbeløbet</t>
  </si>
  <si>
    <t>(</t>
  </si>
  <si>
    <t>)</t>
  </si>
  <si>
    <t>Antal år</t>
  </si>
  <si>
    <t>Terminer pr. år</t>
  </si>
  <si>
    <t>Antal terminer i alt</t>
  </si>
  <si>
    <t xml:space="preserve">Årlig effektiv rente </t>
  </si>
  <si>
    <t>Nominel rente pr. år</t>
  </si>
  <si>
    <t>Nominel rente pr. termin</t>
  </si>
  <si>
    <t>Evt. omk.ved låneoptagelse</t>
  </si>
  <si>
    <t>Antal terminer ialt</t>
  </si>
  <si>
    <t>Effektiv rente pr år</t>
  </si>
  <si>
    <t>Nominel rente pr. pr. termin</t>
  </si>
  <si>
    <t>Først beregnes ydelsen (b) udfra hovedstolen:</t>
  </si>
  <si>
    <t>Hovedstolen ændres til nettoprovenuet og renten beregnes:</t>
  </si>
  <si>
    <t xml:space="preserve">Hovedstolen </t>
  </si>
  <si>
    <t>Note til beregningen af den effektive rente på serielån:</t>
  </si>
  <si>
    <t>Restgæld</t>
  </si>
  <si>
    <t>Gebyr</t>
  </si>
  <si>
    <t>Ydelsen (b)</t>
  </si>
  <si>
    <t>Hovedstolen * renteprocenten pr termin</t>
  </si>
  <si>
    <t>Først beregnes ydelsen udfra hovedstolen:</t>
  </si>
  <si>
    <t xml:space="preserve">Ydelsen, nettoprovenuet og afbetalingsbeløbet indsættes i nedenstående ligning for at finde renten (r): </t>
  </si>
  <si>
    <t>Lånets størrelse, Hovedstol</t>
  </si>
  <si>
    <t xml:space="preserve">Lånets størrelse, Hovedstol </t>
  </si>
  <si>
    <t>(Beregning: se note til stående lån)</t>
  </si>
  <si>
    <t>(Beregning: se note til serielån)</t>
  </si>
  <si>
    <t>(Beregning: se note til annuitetslån)</t>
  </si>
  <si>
    <t>Effektiv rente kassekredit:</t>
  </si>
  <si>
    <t>Promille</t>
  </si>
  <si>
    <t>Udnyttelsesgrad</t>
  </si>
  <si>
    <t>rente</t>
  </si>
  <si>
    <t>Rente pr termin</t>
  </si>
  <si>
    <t>Udregning af årlig effektiv rente:</t>
  </si>
  <si>
    <t xml:space="preserve">i alt </t>
  </si>
  <si>
    <t>*100</t>
  </si>
  <si>
    <t>Rente pr. termin</t>
  </si>
  <si>
    <t>Effektiv rente pr. år</t>
  </si>
  <si>
    <t>Procent af</t>
  </si>
  <si>
    <t>-1)*100</t>
  </si>
  <si>
    <t>Max.</t>
  </si>
  <si>
    <t>Provision</t>
  </si>
  <si>
    <t>Tilskrivninger pr. år</t>
  </si>
  <si>
    <t>Valg mellem 2 betalingsbetingelser:</t>
  </si>
  <si>
    <t>dage</t>
  </si>
  <si>
    <t xml:space="preserve">minus </t>
  </si>
  <si>
    <t xml:space="preserve">eller </t>
  </si>
  <si>
    <t xml:space="preserve">dage </t>
  </si>
  <si>
    <t>netto</t>
  </si>
  <si>
    <t>Formel:</t>
  </si>
  <si>
    <t>Rabat</t>
  </si>
  <si>
    <t>Årets dage</t>
  </si>
  <si>
    <t>Årlig rente i %</t>
  </si>
  <si>
    <t xml:space="preserve">Betaling minus rabat </t>
  </si>
  <si>
    <t>Dage mellem betalingerne</t>
  </si>
  <si>
    <t>Tallene indsættes i formlen:</t>
  </si>
  <si>
    <t>i årlig rente</t>
  </si>
  <si>
    <t>Alternativ  beregning:</t>
  </si>
  <si>
    <t xml:space="preserve">Renten pr. </t>
  </si>
  <si>
    <t>er</t>
  </si>
  <si>
    <t>divideret med</t>
  </si>
  <si>
    <t>Dette tal ganges med 100 for at få det i % =</t>
  </si>
  <si>
    <t>Med renters rente giver det en pro anno rente på:</t>
  </si>
  <si>
    <t>Da renten som virksomheden betaler på kassekreditten er</t>
  </si>
  <si>
    <t xml:space="preserve">bør virksomheden vælge at betale dag </t>
  </si>
  <si>
    <t>.</t>
  </si>
  <si>
    <t>Kriterier</t>
  </si>
  <si>
    <t>Sammenligning af finansieringskilder</t>
  </si>
  <si>
    <t>Annuitetslån</t>
  </si>
  <si>
    <t>Serielån</t>
  </si>
  <si>
    <t>Effektive rente</t>
  </si>
  <si>
    <t>Fast / variabel rente</t>
  </si>
  <si>
    <t>Finanseringskilde / magt</t>
  </si>
  <si>
    <t>Valuta</t>
  </si>
  <si>
    <t>nettoprovenu</t>
  </si>
  <si>
    <t>Konvertibelt</t>
  </si>
  <si>
    <t>Konvertibelt / inkonvertibelt</t>
  </si>
  <si>
    <t>Lånetype</t>
  </si>
  <si>
    <t>Betaling første år</t>
  </si>
  <si>
    <t>Løbetid år</t>
  </si>
  <si>
    <t>Bank</t>
  </si>
  <si>
    <t xml:space="preserve">Industri &amp; håndværk </t>
  </si>
  <si>
    <t>Realkredit</t>
  </si>
  <si>
    <t>$</t>
  </si>
  <si>
    <t>DKK</t>
  </si>
  <si>
    <t>£</t>
  </si>
  <si>
    <t>Fast</t>
  </si>
  <si>
    <t>Variabel</t>
  </si>
  <si>
    <t>Inkonvertibelt</t>
  </si>
  <si>
    <t>Banklån</t>
  </si>
  <si>
    <t>Obligationslån</t>
  </si>
  <si>
    <t>Kontaktlån i branche org.</t>
  </si>
  <si>
    <t>Kommentarer til valg af lån:</t>
  </si>
  <si>
    <t>Stående lån</t>
  </si>
  <si>
    <t>Kassekredit</t>
  </si>
  <si>
    <t>?</t>
  </si>
  <si>
    <t>DDK</t>
  </si>
  <si>
    <t xml:space="preserve">Konvertibel </t>
  </si>
  <si>
    <r>
      <t xml:space="preserve">Note til beregningen af den effektive rente på annuitetslån: </t>
    </r>
    <r>
      <rPr>
        <sz val="12"/>
        <rFont val="Arial"/>
        <family val="2"/>
      </rPr>
      <t xml:space="preserve">                                           Den effektive rente på et annuitetslån beregnes ved at bruge nedenstående formel. Først findes ydelsen (b). </t>
    </r>
  </si>
  <si>
    <t>Derefter ændres hovedstolen til nettoprovenuet som sættes lig med annuitets-diskonteringsfaktoren (rentetabel 4) ganget med betalingen/ydelsen pr termin (b). Renten (r) er den ubekendte som skal findes.</t>
  </si>
  <si>
    <r>
      <t>Note til beregning af den effektive rente på såtende lån:</t>
    </r>
    <r>
      <rPr>
        <sz val="12"/>
        <rFont val="Arial"/>
        <family val="2"/>
      </rPr>
      <t xml:space="preserve">                                                                                                                    Den effektive rente på et stående lån beregnes ved at bruge nedenstående formel. Formlen er en kombination af annuitets-diskonteringsfaktoren og den almindelige diskonteringsfaktor. </t>
    </r>
  </si>
  <si>
    <t>Renten (r) er den ubekendte, b er ydelsen, da ydelsen på et stående lån kun består af rente er b lig med rentebetalingen pr. termin. Afbetalingsbeløbet er afdraget ved lånets udløb.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</si>
</sst>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kr&quot;\ #,##0_);[Red]\(&quot;kr&quot;\ #,##0\)"/>
    <numFmt numFmtId="165" formatCode="_(* #,##0.00_);_(* \(#,##0.00\);_(* &quot;-&quot;??_);_(@_)"/>
    <numFmt numFmtId="166" formatCode="0.0"/>
    <numFmt numFmtId="167" formatCode="0.0000"/>
    <numFmt numFmtId="168" formatCode="0.0000000"/>
    <numFmt numFmtId="169" formatCode="_(* #,##0_);_(* \(#,##0\);_(* &quot;-&quot;??_);_(@_)"/>
    <numFmt numFmtId="170" formatCode="_(* #,##0_);_(* \(#,##0\);_(* &quot;-&quot;???_);_(@_)"/>
    <numFmt numFmtId="171" formatCode="0.0%"/>
    <numFmt numFmtId="172" formatCode="0.000%"/>
    <numFmt numFmtId="173" formatCode="0.00000%"/>
    <numFmt numFmtId="174" formatCode="_(* #,##0.000_);_(* \(#,##0.000\);_(* &quot;-&quot;??_);_(@_)"/>
    <numFmt numFmtId="175" formatCode="_(* #,##0.0000_);_(* \(#,##0.0000\);_(* &quot;-&quot;??_);_(@_)"/>
    <numFmt numFmtId="176" formatCode="#,##0;[Red]#,##0"/>
    <numFmt numFmtId="177" formatCode="&quot;kr&quot;\ #,##0.0_);[Red]\(&quot;kr&quot;\ #,##0.0\)"/>
    <numFmt numFmtId="178" formatCode="#,##0.0;[Red]#,##0.0"/>
  </numFmts>
  <fonts count="34" x14ac:knownFonts="1">
    <font>
      <sz val="10"/>
      <name val="Arial"/>
    </font>
    <font>
      <sz val="10"/>
      <name val="Arial"/>
      <family val="2"/>
    </font>
    <font>
      <b/>
      <sz val="10"/>
      <name val="Arial"/>
      <family val="2"/>
    </font>
    <font>
      <b/>
      <sz val="8"/>
      <color indexed="81"/>
      <name val="Tahoma"/>
      <family val="2"/>
    </font>
    <font>
      <sz val="8"/>
      <color indexed="81"/>
      <name val="Tahoma"/>
      <family val="2"/>
    </font>
    <font>
      <sz val="14"/>
      <color indexed="81"/>
      <name val="Tahoma"/>
      <family val="2"/>
    </font>
    <font>
      <b/>
      <sz val="14"/>
      <color indexed="81"/>
      <name val="Tahoma"/>
      <family val="2"/>
    </font>
    <font>
      <sz val="14"/>
      <name val="Arial"/>
      <family val="2"/>
    </font>
    <font>
      <vertAlign val="superscript"/>
      <sz val="16"/>
      <name val="Arial"/>
      <family val="2"/>
    </font>
    <font>
      <sz val="16"/>
      <name val="Arial"/>
      <family val="2"/>
    </font>
    <font>
      <sz val="18"/>
      <name val="Arial"/>
      <family val="2"/>
    </font>
    <font>
      <sz val="8"/>
      <name val="Arial"/>
      <family val="2"/>
    </font>
    <font>
      <sz val="16"/>
      <name val="Arial"/>
      <family val="2"/>
    </font>
    <font>
      <sz val="22"/>
      <name val="Arial"/>
      <family val="2"/>
    </font>
    <font>
      <vertAlign val="superscript"/>
      <sz val="10"/>
      <name val="Arial"/>
      <family val="2"/>
    </font>
    <font>
      <sz val="20"/>
      <name val="Arial"/>
      <family val="2"/>
    </font>
    <font>
      <sz val="22"/>
      <name val="Arial"/>
      <family val="2"/>
    </font>
    <font>
      <sz val="12"/>
      <name val="Arial"/>
      <family val="2"/>
    </font>
    <font>
      <vertAlign val="subscript"/>
      <sz val="18"/>
      <name val="Arial"/>
      <family val="2"/>
    </font>
    <font>
      <sz val="36"/>
      <name val="Arial"/>
      <family val="2"/>
    </font>
    <font>
      <vertAlign val="superscript"/>
      <sz val="20"/>
      <name val="Arial"/>
      <family val="2"/>
    </font>
    <font>
      <b/>
      <sz val="12"/>
      <name val="Arial"/>
      <family val="2"/>
    </font>
    <font>
      <b/>
      <sz val="14"/>
      <name val="Arial"/>
      <family val="2"/>
    </font>
    <font>
      <sz val="14"/>
      <name val="Arial"/>
      <family val="2"/>
    </font>
    <font>
      <b/>
      <sz val="16"/>
      <color indexed="81"/>
      <name val="Tahoma"/>
      <family val="2"/>
    </font>
    <font>
      <vertAlign val="superscript"/>
      <sz val="14"/>
      <name val="Arial"/>
      <family val="2"/>
    </font>
    <font>
      <b/>
      <sz val="18"/>
      <name val="Arial"/>
      <family val="2"/>
    </font>
    <font>
      <b/>
      <sz val="22"/>
      <name val="Arial"/>
      <family val="2"/>
    </font>
    <font>
      <b/>
      <sz val="16"/>
      <name val="Arial"/>
      <family val="2"/>
    </font>
    <font>
      <b/>
      <sz val="20"/>
      <name val="Arial"/>
      <family val="2"/>
    </font>
    <font>
      <sz val="18"/>
      <name val="Arial"/>
      <family val="2"/>
    </font>
    <font>
      <sz val="12"/>
      <name val="Arial"/>
      <family val="2"/>
    </font>
    <font>
      <vertAlign val="subscript"/>
      <sz val="14"/>
      <name val="Arial"/>
      <family val="2"/>
    </font>
    <font>
      <sz val="24"/>
      <name val="Arial"/>
      <family val="2"/>
    </font>
  </fonts>
  <fills count="7">
    <fill>
      <patternFill patternType="none"/>
    </fill>
    <fill>
      <patternFill patternType="gray125"/>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s>
  <borders count="2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303">
    <xf numFmtId="0" fontId="0" fillId="0" borderId="0" xfId="0"/>
    <xf numFmtId="0" fontId="0" fillId="0" borderId="0" xfId="0" applyFill="1"/>
    <xf numFmtId="0" fontId="0" fillId="0" borderId="0" xfId="0" applyAlignment="1">
      <alignment wrapText="1"/>
    </xf>
    <xf numFmtId="0" fontId="0" fillId="0" borderId="1" xfId="0" applyBorder="1"/>
    <xf numFmtId="0" fontId="0" fillId="0" borderId="0" xfId="0" applyBorder="1"/>
    <xf numFmtId="0" fontId="0" fillId="0" borderId="2" xfId="0" applyBorder="1"/>
    <xf numFmtId="0" fontId="0" fillId="0" borderId="1" xfId="0" applyFill="1" applyBorder="1"/>
    <xf numFmtId="0" fontId="0" fillId="0" borderId="2" xfId="0" applyFill="1" applyBorder="1"/>
    <xf numFmtId="0" fontId="0" fillId="0" borderId="0" xfId="0" applyFill="1" applyBorder="1"/>
    <xf numFmtId="0" fontId="0" fillId="0" borderId="3" xfId="0" applyFill="1" applyBorder="1"/>
    <xf numFmtId="0" fontId="0" fillId="0" borderId="4" xfId="0" applyBorder="1"/>
    <xf numFmtId="10" fontId="0" fillId="0" borderId="4" xfId="0" applyNumberFormat="1" applyFill="1" applyBorder="1"/>
    <xf numFmtId="0" fontId="0" fillId="0" borderId="5" xfId="0" applyFill="1" applyBorder="1"/>
    <xf numFmtId="0" fontId="2" fillId="0" borderId="1" xfId="0" applyFont="1" applyFill="1" applyBorder="1"/>
    <xf numFmtId="0" fontId="2" fillId="0" borderId="0" xfId="0" applyFont="1" applyFill="1" applyBorder="1"/>
    <xf numFmtId="0" fontId="0" fillId="0" borderId="0" xfId="0" applyBorder="1" applyAlignment="1">
      <alignment wrapText="1"/>
    </xf>
    <xf numFmtId="0" fontId="0" fillId="0" borderId="2" xfId="0" applyBorder="1" applyAlignment="1">
      <alignment wrapText="1"/>
    </xf>
    <xf numFmtId="0" fontId="0" fillId="0" borderId="4" xfId="0" applyFill="1" applyBorder="1"/>
    <xf numFmtId="3" fontId="0" fillId="0" borderId="0" xfId="0" applyNumberFormat="1" applyBorder="1"/>
    <xf numFmtId="3" fontId="0" fillId="0" borderId="2" xfId="0" applyNumberFormat="1" applyBorder="1"/>
    <xf numFmtId="3" fontId="0" fillId="2" borderId="2" xfId="0" applyNumberFormat="1" applyFill="1" applyBorder="1" applyProtection="1">
      <protection locked="0"/>
    </xf>
    <xf numFmtId="3" fontId="1" fillId="0" borderId="0" xfId="1" applyNumberFormat="1" applyBorder="1"/>
    <xf numFmtId="3" fontId="0" fillId="3" borderId="2" xfId="0" applyNumberFormat="1" applyFill="1" applyBorder="1" applyProtection="1">
      <protection locked="0"/>
    </xf>
    <xf numFmtId="3" fontId="0" fillId="3" borderId="2" xfId="0" applyNumberFormat="1" applyFill="1" applyBorder="1"/>
    <xf numFmtId="0" fontId="2" fillId="0" borderId="6" xfId="0" applyFont="1" applyFill="1" applyBorder="1"/>
    <xf numFmtId="0" fontId="0" fillId="0" borderId="7" xfId="0" applyFill="1" applyBorder="1"/>
    <xf numFmtId="0" fontId="0" fillId="0" borderId="8" xfId="0" applyFill="1" applyBorder="1"/>
    <xf numFmtId="3" fontId="0" fillId="0" borderId="0" xfId="0" applyNumberFormat="1" applyFill="1" applyBorder="1"/>
    <xf numFmtId="3" fontId="0" fillId="0" borderId="2" xfId="0" applyNumberFormat="1" applyFill="1" applyBorder="1"/>
    <xf numFmtId="0" fontId="0" fillId="0" borderId="9" xfId="0" applyBorder="1"/>
    <xf numFmtId="3" fontId="0" fillId="0" borderId="10" xfId="0" applyNumberFormat="1" applyBorder="1"/>
    <xf numFmtId="3" fontId="0" fillId="0" borderId="11" xfId="0" applyNumberFormat="1" applyBorder="1"/>
    <xf numFmtId="3" fontId="0" fillId="4" borderId="2" xfId="0" applyNumberFormat="1" applyFill="1" applyBorder="1" applyProtection="1">
      <protection locked="0"/>
    </xf>
    <xf numFmtId="3" fontId="0" fillId="0" borderId="2" xfId="0" applyNumberFormat="1" applyBorder="1" applyProtection="1">
      <protection locked="0"/>
    </xf>
    <xf numFmtId="0" fontId="0" fillId="4" borderId="2" xfId="0" applyFill="1" applyBorder="1" applyProtection="1">
      <protection locked="0"/>
    </xf>
    <xf numFmtId="173" fontId="1" fillId="0" borderId="0" xfId="2" applyNumberFormat="1" applyFill="1" applyBorder="1"/>
    <xf numFmtId="0" fontId="0" fillId="0" borderId="10" xfId="0" applyBorder="1"/>
    <xf numFmtId="0" fontId="0" fillId="0" borderId="11" xfId="0" applyBorder="1"/>
    <xf numFmtId="171" fontId="0" fillId="4" borderId="2" xfId="0" applyNumberFormat="1" applyFill="1" applyBorder="1" applyProtection="1">
      <protection locked="0"/>
    </xf>
    <xf numFmtId="3" fontId="0" fillId="0" borderId="10" xfId="0" applyNumberFormat="1" applyFill="1" applyBorder="1"/>
    <xf numFmtId="3" fontId="0" fillId="0" borderId="11" xfId="0" applyNumberFormat="1" applyFill="1" applyBorder="1"/>
    <xf numFmtId="0" fontId="0" fillId="0" borderId="0" xfId="0" applyFill="1" applyBorder="1" applyAlignment="1">
      <alignment horizontal="center"/>
    </xf>
    <xf numFmtId="0" fontId="0" fillId="0" borderId="0" xfId="0" applyBorder="1" applyAlignment="1">
      <alignment horizontal="center" wrapText="1"/>
    </xf>
    <xf numFmtId="1" fontId="0" fillId="4" borderId="2" xfId="0" applyNumberFormat="1" applyFill="1" applyBorder="1" applyProtection="1">
      <protection locked="0"/>
    </xf>
    <xf numFmtId="1" fontId="0" fillId="2" borderId="2" xfId="0" applyNumberFormat="1" applyFill="1" applyBorder="1" applyProtection="1">
      <protection locked="0"/>
    </xf>
    <xf numFmtId="0" fontId="7" fillId="0" borderId="4" xfId="0" applyFont="1" applyBorder="1"/>
    <xf numFmtId="49" fontId="8" fillId="0" borderId="4" xfId="0" applyNumberFormat="1" applyFont="1" applyBorder="1"/>
    <xf numFmtId="0" fontId="0" fillId="0" borderId="0" xfId="0" applyAlignment="1">
      <alignment horizontal="center"/>
    </xf>
    <xf numFmtId="3" fontId="0" fillId="0" borderId="0" xfId="0" applyNumberFormat="1"/>
    <xf numFmtId="0" fontId="8" fillId="0" borderId="4" xfId="0" applyFont="1" applyBorder="1" applyAlignment="1">
      <alignment horizontal="left"/>
    </xf>
    <xf numFmtId="0" fontId="10" fillId="0" borderId="0" xfId="0" applyFont="1" applyAlignment="1">
      <alignment horizontal="right"/>
    </xf>
    <xf numFmtId="0" fontId="16" fillId="0" borderId="0" xfId="0" applyFont="1" applyAlignment="1">
      <alignment horizontal="center"/>
    </xf>
    <xf numFmtId="167" fontId="9" fillId="0" borderId="0" xfId="2" applyNumberFormat="1" applyFont="1"/>
    <xf numFmtId="0" fontId="0" fillId="0" borderId="2" xfId="0" applyFill="1" applyBorder="1" applyAlignment="1">
      <alignment horizontal="left"/>
    </xf>
    <xf numFmtId="0" fontId="17" fillId="0" borderId="0" xfId="0" applyFont="1"/>
    <xf numFmtId="0" fontId="14" fillId="0" borderId="0" xfId="0" applyFont="1" applyAlignment="1">
      <alignment vertical="top"/>
    </xf>
    <xf numFmtId="0" fontId="14" fillId="0" borderId="0" xfId="0" applyFont="1" applyAlignment="1">
      <alignment horizontal="left" vertical="top"/>
    </xf>
    <xf numFmtId="0" fontId="18" fillId="0" borderId="0" xfId="0" applyFont="1" applyAlignment="1">
      <alignment horizontal="center"/>
    </xf>
    <xf numFmtId="169" fontId="0" fillId="0" borderId="0" xfId="1" applyNumberFormat="1" applyFont="1"/>
    <xf numFmtId="0" fontId="1" fillId="0" borderId="0" xfId="0" applyFont="1" applyAlignment="1">
      <alignment vertical="center"/>
    </xf>
    <xf numFmtId="0" fontId="1" fillId="0" borderId="0" xfId="0" applyFont="1" applyAlignment="1">
      <alignment horizontal="center" vertical="center"/>
    </xf>
    <xf numFmtId="169" fontId="1" fillId="0" borderId="0" xfId="1" applyNumberFormat="1" applyFont="1" applyAlignment="1">
      <alignment horizontal="center" vertical="center"/>
    </xf>
    <xf numFmtId="169" fontId="1" fillId="0" borderId="0" xfId="1" applyNumberFormat="1" applyFont="1" applyAlignment="1">
      <alignment horizontal="center"/>
    </xf>
    <xf numFmtId="169" fontId="14" fillId="0" borderId="0" xfId="1" applyNumberFormat="1" applyFont="1" applyAlignment="1">
      <alignment horizontal="center" vertical="top"/>
    </xf>
    <xf numFmtId="169" fontId="1" fillId="0" borderId="0" xfId="1" applyNumberFormat="1" applyFont="1" applyAlignment="1">
      <alignment horizontal="right" vertical="center"/>
    </xf>
    <xf numFmtId="167" fontId="17" fillId="0" borderId="0" xfId="0" applyNumberFormat="1" applyFont="1" applyAlignment="1">
      <alignment horizontal="center"/>
    </xf>
    <xf numFmtId="0" fontId="0" fillId="0" borderId="0" xfId="0" applyAlignment="1"/>
    <xf numFmtId="0" fontId="7" fillId="0" borderId="0" xfId="0" applyFont="1"/>
    <xf numFmtId="0" fontId="7" fillId="0" borderId="0" xfId="0" applyFont="1" applyBorder="1" applyAlignment="1">
      <alignment horizontal="right"/>
    </xf>
    <xf numFmtId="0" fontId="7" fillId="0" borderId="0" xfId="0" applyFont="1" applyAlignment="1">
      <alignment horizontal="right"/>
    </xf>
    <xf numFmtId="0" fontId="0" fillId="0" borderId="2" xfId="0" applyFill="1" applyBorder="1" applyProtection="1">
      <protection locked="0"/>
    </xf>
    <xf numFmtId="3" fontId="0" fillId="2" borderId="2" xfId="0" applyNumberFormat="1" applyFill="1" applyBorder="1"/>
    <xf numFmtId="171" fontId="0" fillId="0" borderId="2" xfId="0" applyNumberFormat="1" applyFill="1" applyBorder="1" applyProtection="1">
      <protection locked="0"/>
    </xf>
    <xf numFmtId="170" fontId="0" fillId="0" borderId="12" xfId="0" applyNumberFormat="1" applyBorder="1"/>
    <xf numFmtId="171" fontId="0" fillId="2" borderId="2" xfId="2" applyNumberFormat="1" applyFont="1" applyFill="1" applyBorder="1"/>
    <xf numFmtId="3" fontId="25" fillId="0" borderId="0" xfId="0" applyNumberFormat="1" applyFont="1" applyBorder="1" applyAlignment="1">
      <alignment horizontal="left"/>
    </xf>
    <xf numFmtId="0" fontId="25" fillId="0" borderId="0" xfId="0" applyFont="1" applyBorder="1" applyAlignment="1">
      <alignment horizontal="left"/>
    </xf>
    <xf numFmtId="10" fontId="7" fillId="0" borderId="0" xfId="0" applyNumberFormat="1" applyFont="1" applyAlignment="1"/>
    <xf numFmtId="10" fontId="7" fillId="0" borderId="0" xfId="2" applyNumberFormat="1" applyFont="1" applyBorder="1" applyAlignment="1">
      <alignment horizontal="left"/>
    </xf>
    <xf numFmtId="0" fontId="26" fillId="0" borderId="0" xfId="0" applyFont="1" applyAlignment="1">
      <alignment horizontal="right"/>
    </xf>
    <xf numFmtId="0" fontId="27" fillId="0" borderId="0" xfId="0" applyFont="1" applyAlignment="1">
      <alignment horizontal="center"/>
    </xf>
    <xf numFmtId="10" fontId="28" fillId="0" borderId="13" xfId="2" applyNumberFormat="1" applyFont="1" applyBorder="1" applyAlignment="1">
      <alignment horizontal="center"/>
    </xf>
    <xf numFmtId="167" fontId="9" fillId="0" borderId="0" xfId="2" applyNumberFormat="1" applyFont="1" applyAlignment="1">
      <alignment horizontal="center"/>
    </xf>
    <xf numFmtId="3" fontId="0" fillId="0" borderId="2" xfId="0" applyNumberFormat="1" applyFill="1" applyBorder="1" applyProtection="1">
      <protection locked="0"/>
    </xf>
    <xf numFmtId="171" fontId="0" fillId="3" borderId="2" xfId="0" applyNumberFormat="1" applyFill="1" applyBorder="1"/>
    <xf numFmtId="3" fontId="0" fillId="0" borderId="12" xfId="0" applyNumberFormat="1" applyBorder="1"/>
    <xf numFmtId="0" fontId="17" fillId="0" borderId="0" xfId="0" applyFont="1" applyBorder="1" applyAlignment="1"/>
    <xf numFmtId="3" fontId="1" fillId="2" borderId="8" xfId="1" applyNumberFormat="1" applyFill="1" applyBorder="1" applyProtection="1">
      <protection locked="0"/>
    </xf>
    <xf numFmtId="3" fontId="0" fillId="3" borderId="8" xfId="0" applyNumberFormat="1" applyFill="1" applyBorder="1" applyProtection="1">
      <protection locked="0"/>
    </xf>
    <xf numFmtId="0" fontId="17" fillId="0" borderId="0" xfId="0" applyFont="1" applyAlignment="1">
      <alignment horizontal="left"/>
    </xf>
    <xf numFmtId="0" fontId="7" fillId="0" borderId="0" xfId="0" applyFont="1" applyAlignment="1">
      <alignment horizontal="left"/>
    </xf>
    <xf numFmtId="3" fontId="0" fillId="4" borderId="8" xfId="0" applyNumberFormat="1" applyFill="1" applyBorder="1" applyProtection="1">
      <protection locked="0"/>
    </xf>
    <xf numFmtId="0" fontId="0" fillId="0" borderId="1" xfId="0" applyBorder="1" applyAlignment="1">
      <alignment horizontal="left"/>
    </xf>
    <xf numFmtId="0" fontId="0" fillId="0" borderId="0" xfId="0" applyBorder="1" applyAlignment="1">
      <alignment horizontal="left"/>
    </xf>
    <xf numFmtId="3" fontId="0" fillId="4" borderId="2" xfId="0" applyNumberFormat="1" applyFill="1" applyBorder="1"/>
    <xf numFmtId="0" fontId="13" fillId="0" borderId="0" xfId="0" applyFont="1" applyAlignment="1" applyProtection="1">
      <alignment horizontal="center" vertical="center"/>
      <protection locked="0"/>
    </xf>
    <xf numFmtId="0" fontId="0" fillId="0" borderId="0" xfId="0" applyAlignment="1">
      <alignment horizontal="left"/>
    </xf>
    <xf numFmtId="3" fontId="25" fillId="0" borderId="0" xfId="0" applyNumberFormat="1" applyFont="1" applyAlignment="1">
      <alignment horizontal="left"/>
    </xf>
    <xf numFmtId="0" fontId="7" fillId="0" borderId="0" xfId="0" applyFont="1" applyBorder="1" applyAlignment="1"/>
    <xf numFmtId="10" fontId="22" fillId="0" borderId="2" xfId="2" applyNumberFormat="1" applyFont="1" applyBorder="1"/>
    <xf numFmtId="10" fontId="28" fillId="0" borderId="13" xfId="2" applyNumberFormat="1" applyFont="1" applyBorder="1"/>
    <xf numFmtId="0" fontId="2" fillId="0" borderId="0" xfId="0" applyFont="1"/>
    <xf numFmtId="0" fontId="22" fillId="0" borderId="0" xfId="0" applyFont="1"/>
    <xf numFmtId="10" fontId="22" fillId="0" borderId="13" xfId="2" applyNumberFormat="1" applyFont="1" applyBorder="1" applyAlignment="1">
      <alignment horizontal="center"/>
    </xf>
    <xf numFmtId="10" fontId="22" fillId="0" borderId="2" xfId="0" applyNumberFormat="1" applyFont="1" applyFill="1" applyBorder="1"/>
    <xf numFmtId="10" fontId="22" fillId="0" borderId="2" xfId="2" applyNumberFormat="1" applyFont="1" applyFill="1" applyBorder="1"/>
    <xf numFmtId="0" fontId="23" fillId="0" borderId="0" xfId="0" applyFont="1" applyAlignment="1">
      <alignment horizontal="left" vertical="top" wrapText="1"/>
    </xf>
    <xf numFmtId="0" fontId="8" fillId="0" borderId="4" xfId="0" applyNumberFormat="1" applyFont="1" applyBorder="1" applyAlignment="1">
      <alignment horizontal="left"/>
    </xf>
    <xf numFmtId="0" fontId="30" fillId="0" borderId="0" xfId="0" applyFont="1" applyAlignment="1">
      <alignment horizontal="right" vertical="center"/>
    </xf>
    <xf numFmtId="169" fontId="9" fillId="0" borderId="0" xfId="1" applyNumberFormat="1" applyFont="1" applyBorder="1" applyAlignment="1">
      <alignment vertical="center" readingOrder="1"/>
    </xf>
    <xf numFmtId="0" fontId="21" fillId="0" borderId="0" xfId="0" applyFont="1" applyAlignment="1">
      <alignment horizontal="left" vertical="top" wrapText="1"/>
    </xf>
    <xf numFmtId="0" fontId="17" fillId="0" borderId="0" xfId="0" applyFont="1" applyAlignment="1">
      <alignment horizontal="left" vertical="top" wrapText="1"/>
    </xf>
    <xf numFmtId="0" fontId="0" fillId="0" borderId="1" xfId="0" applyFill="1" applyBorder="1" applyAlignment="1">
      <alignment horizontal="left"/>
    </xf>
    <xf numFmtId="0" fontId="0" fillId="0" borderId="0" xfId="0" applyFill="1" applyBorder="1" applyAlignment="1">
      <alignment horizontal="left"/>
    </xf>
    <xf numFmtId="0" fontId="9" fillId="0" borderId="0" xfId="0" applyFont="1" applyBorder="1" applyAlignment="1">
      <alignment horizontal="center" vertical="center"/>
    </xf>
    <xf numFmtId="0" fontId="10" fillId="0" borderId="0" xfId="0" applyFont="1" applyBorder="1" applyAlignment="1">
      <alignment horizontal="left" vertical="center"/>
    </xf>
    <xf numFmtId="0" fontId="32" fillId="0" borderId="14" xfId="0" applyFont="1" applyBorder="1" applyAlignment="1">
      <alignment horizontal="left" wrapText="1"/>
    </xf>
    <xf numFmtId="0" fontId="32" fillId="0" borderId="15" xfId="0" applyFont="1" applyBorder="1" applyAlignment="1">
      <alignment horizontal="left" wrapText="1"/>
    </xf>
    <xf numFmtId="0" fontId="21" fillId="0" borderId="0" xfId="0" applyFont="1" applyAlignment="1">
      <alignment horizontal="right" vertical="center" wrapText="1"/>
    </xf>
    <xf numFmtId="0" fontId="21" fillId="0" borderId="0" xfId="0" applyFont="1" applyAlignment="1">
      <alignment horizontal="left" vertical="center" wrapText="1"/>
    </xf>
    <xf numFmtId="0" fontId="16" fillId="0" borderId="0" xfId="0" applyFont="1" applyAlignment="1">
      <alignment horizontal="center" vertical="center"/>
    </xf>
    <xf numFmtId="3" fontId="12" fillId="0" borderId="0" xfId="0" applyNumberFormat="1" applyFont="1" applyAlignment="1">
      <alignment vertical="center"/>
    </xf>
    <xf numFmtId="0" fontId="0" fillId="0" borderId="2" xfId="0" applyBorder="1" applyAlignment="1">
      <alignment horizontal="left"/>
    </xf>
    <xf numFmtId="0" fontId="31" fillId="0" borderId="16" xfId="0" applyFont="1" applyBorder="1" applyAlignment="1">
      <alignment horizontal="center" vertical="center" wrapText="1"/>
    </xf>
    <xf numFmtId="3" fontId="7" fillId="0" borderId="0" xfId="0" applyNumberFormat="1" applyFont="1" applyBorder="1" applyAlignment="1">
      <alignment horizontal="left"/>
    </xf>
    <xf numFmtId="0" fontId="10" fillId="0" borderId="0" xfId="0" applyFont="1" applyAlignment="1">
      <alignment horizontal="center"/>
    </xf>
    <xf numFmtId="0" fontId="7" fillId="0" borderId="0" xfId="0" applyFont="1" applyAlignment="1">
      <alignment horizontal="left" vertical="top"/>
    </xf>
    <xf numFmtId="49" fontId="7" fillId="0" borderId="0" xfId="0" applyNumberFormat="1" applyFont="1"/>
    <xf numFmtId="10" fontId="7" fillId="0" borderId="13" xfId="2" applyNumberFormat="1" applyFont="1" applyBorder="1"/>
    <xf numFmtId="169" fontId="17" fillId="5" borderId="0" xfId="1" applyNumberFormat="1" applyFont="1" applyFill="1"/>
    <xf numFmtId="0" fontId="17" fillId="5" borderId="0" xfId="0" applyFont="1" applyFill="1"/>
    <xf numFmtId="0" fontId="17" fillId="5" borderId="0" xfId="0" applyFont="1" applyFill="1" applyAlignment="1"/>
    <xf numFmtId="9" fontId="17" fillId="5" borderId="0" xfId="0" applyNumberFormat="1" applyFont="1" applyFill="1"/>
    <xf numFmtId="10" fontId="17" fillId="0" borderId="0" xfId="2" applyNumberFormat="1" applyFont="1"/>
    <xf numFmtId="169" fontId="17" fillId="0" borderId="0" xfId="1" applyNumberFormat="1" applyFont="1"/>
    <xf numFmtId="10" fontId="17" fillId="0" borderId="0" xfId="0" applyNumberFormat="1" applyFont="1"/>
    <xf numFmtId="169" fontId="17" fillId="0" borderId="17" xfId="1" applyNumberFormat="1" applyFont="1" applyBorder="1"/>
    <xf numFmtId="0" fontId="17" fillId="0" borderId="18" xfId="0" applyFont="1" applyBorder="1"/>
    <xf numFmtId="169" fontId="17" fillId="0" borderId="18" xfId="1" applyNumberFormat="1" applyFont="1" applyBorder="1"/>
    <xf numFmtId="0" fontId="9" fillId="0" borderId="0" xfId="0" applyFont="1" applyAlignment="1">
      <alignment horizontal="center" vertical="center"/>
    </xf>
    <xf numFmtId="0" fontId="9" fillId="5" borderId="0" xfId="0" applyFont="1" applyFill="1"/>
    <xf numFmtId="0" fontId="9" fillId="0" borderId="0" xfId="0" applyFont="1" applyFill="1"/>
    <xf numFmtId="171" fontId="9" fillId="5" borderId="0" xfId="0" applyNumberFormat="1" applyFont="1" applyFill="1"/>
    <xf numFmtId="9" fontId="9" fillId="0" borderId="0" xfId="2" applyFont="1" applyFill="1"/>
    <xf numFmtId="0" fontId="9" fillId="0" borderId="4" xfId="0" applyFont="1" applyBorder="1"/>
    <xf numFmtId="0" fontId="9" fillId="0" borderId="19" xfId="0" applyFont="1" applyBorder="1"/>
    <xf numFmtId="0" fontId="9" fillId="0" borderId="20" xfId="0" applyFont="1" applyBorder="1"/>
    <xf numFmtId="0" fontId="9" fillId="0" borderId="0" xfId="0" applyFont="1"/>
    <xf numFmtId="0" fontId="9" fillId="0" borderId="21" xfId="0" applyFont="1" applyBorder="1"/>
    <xf numFmtId="0" fontId="9" fillId="0" borderId="22" xfId="0" applyFont="1" applyBorder="1"/>
    <xf numFmtId="0" fontId="28" fillId="0" borderId="0" xfId="0" applyFont="1"/>
    <xf numFmtId="0" fontId="9" fillId="0" borderId="4" xfId="0" applyFont="1" applyBorder="1" applyAlignment="1">
      <alignment vertical="top"/>
    </xf>
    <xf numFmtId="0" fontId="33" fillId="0" borderId="4" xfId="0" applyFont="1" applyBorder="1" applyAlignment="1">
      <alignment horizontal="center" vertical="center"/>
    </xf>
    <xf numFmtId="0" fontId="9" fillId="0" borderId="4" xfId="0" applyFont="1" applyBorder="1" applyAlignment="1">
      <alignment wrapText="1"/>
    </xf>
    <xf numFmtId="0" fontId="9" fillId="0" borderId="4"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33" fillId="0" borderId="0" xfId="0" applyFont="1" applyBorder="1" applyAlignment="1">
      <alignment horizontal="center" vertical="center"/>
    </xf>
    <xf numFmtId="0" fontId="9" fillId="0" borderId="0" xfId="0" applyFont="1" applyAlignment="1">
      <alignment vertical="center"/>
    </xf>
    <xf numFmtId="166" fontId="10" fillId="0" borderId="4" xfId="2" applyNumberFormat="1" applyFont="1" applyBorder="1"/>
    <xf numFmtId="0" fontId="10" fillId="0" borderId="4" xfId="0" applyFont="1" applyBorder="1" applyAlignment="1">
      <alignment horizontal="center"/>
    </xf>
    <xf numFmtId="0" fontId="10" fillId="0" borderId="4" xfId="0" applyFont="1" applyBorder="1" applyAlignment="1">
      <alignment horizontal="left"/>
    </xf>
    <xf numFmtId="0" fontId="10" fillId="0" borderId="4" xfId="0" applyFont="1" applyBorder="1"/>
    <xf numFmtId="178" fontId="10" fillId="0" borderId="0" xfId="0" applyNumberFormat="1" applyFont="1"/>
    <xf numFmtId="0" fontId="10" fillId="0" borderId="0" xfId="0" applyFont="1" applyAlignment="1">
      <alignment horizontal="left"/>
    </xf>
    <xf numFmtId="0" fontId="10" fillId="0" borderId="0" xfId="0" applyFont="1"/>
    <xf numFmtId="10" fontId="9" fillId="0" borderId="13" xfId="2" applyNumberFormat="1" applyFont="1" applyBorder="1" applyAlignment="1">
      <alignment horizontal="center" vertical="center"/>
    </xf>
    <xf numFmtId="10" fontId="9" fillId="0" borderId="0" xfId="2" applyNumberFormat="1" applyFont="1" applyAlignment="1">
      <alignment horizontal="center" vertical="center"/>
    </xf>
    <xf numFmtId="176" fontId="9" fillId="0" borderId="0" xfId="0" applyNumberFormat="1" applyFont="1"/>
    <xf numFmtId="0" fontId="9" fillId="0" borderId="0" xfId="0" applyFont="1" applyAlignment="1">
      <alignment horizontal="center"/>
    </xf>
    <xf numFmtId="0" fontId="9" fillId="0" borderId="0" xfId="0" applyFont="1" applyAlignment="1">
      <alignment horizontal="left"/>
    </xf>
    <xf numFmtId="9" fontId="9" fillId="0" borderId="0" xfId="2" applyFont="1" applyAlignment="1">
      <alignment horizontal="center" vertical="center"/>
    </xf>
    <xf numFmtId="166" fontId="9" fillId="0" borderId="0" xfId="0" applyNumberFormat="1" applyFont="1"/>
    <xf numFmtId="178" fontId="9" fillId="0" borderId="0" xfId="0" applyNumberFormat="1" applyFont="1"/>
    <xf numFmtId="168" fontId="9" fillId="0" borderId="0" xfId="0" applyNumberFormat="1" applyFont="1" applyAlignment="1">
      <alignment horizontal="left"/>
    </xf>
    <xf numFmtId="176" fontId="9" fillId="0" borderId="0" xfId="0" applyNumberFormat="1" applyFont="1" applyAlignment="1"/>
    <xf numFmtId="176" fontId="9" fillId="0" borderId="0" xfId="0" applyNumberFormat="1" applyFont="1" applyAlignment="1">
      <alignment horizontal="right"/>
    </xf>
    <xf numFmtId="176" fontId="9" fillId="0" borderId="0" xfId="0" applyNumberFormat="1" applyFont="1" applyAlignment="1">
      <alignment horizontal="left" vertical="top"/>
    </xf>
    <xf numFmtId="9" fontId="9" fillId="5" borderId="0" xfId="2" applyNumberFormat="1" applyFont="1" applyFill="1" applyAlignment="1">
      <alignment horizontal="left"/>
    </xf>
    <xf numFmtId="1" fontId="9" fillId="0" borderId="0" xfId="2" applyNumberFormat="1" applyFont="1" applyAlignment="1">
      <alignment horizontal="left" vertical="center"/>
    </xf>
    <xf numFmtId="0" fontId="9" fillId="0" borderId="0" xfId="0" applyFont="1" applyAlignment="1"/>
    <xf numFmtId="0" fontId="10" fillId="0" borderId="0" xfId="0" applyFont="1" applyAlignment="1">
      <alignment wrapText="1"/>
    </xf>
    <xf numFmtId="169" fontId="7" fillId="0" borderId="0" xfId="1" applyNumberFormat="1" applyFont="1"/>
    <xf numFmtId="3" fontId="7" fillId="0" borderId="0" xfId="0" applyNumberFormat="1" applyFont="1" applyAlignment="1">
      <alignment horizontal="right"/>
    </xf>
    <xf numFmtId="171" fontId="7" fillId="0" borderId="0" xfId="0" applyNumberFormat="1" applyFont="1"/>
    <xf numFmtId="0" fontId="7" fillId="6" borderId="0" xfId="0" applyFont="1" applyFill="1" applyAlignment="1">
      <alignment horizontal="right"/>
    </xf>
    <xf numFmtId="169" fontId="7" fillId="0" borderId="0" xfId="1" applyNumberFormat="1" applyFont="1" applyAlignment="1">
      <alignment horizontal="right" vertical="top"/>
    </xf>
    <xf numFmtId="0" fontId="7" fillId="0" borderId="0" xfId="0" applyFont="1" applyAlignment="1">
      <alignment horizontal="right" vertical="top"/>
    </xf>
    <xf numFmtId="0" fontId="0" fillId="0" borderId="1" xfId="0" applyBorder="1" applyAlignment="1">
      <alignment horizontal="left"/>
    </xf>
    <xf numFmtId="0" fontId="0" fillId="0" borderId="0" xfId="0" applyBorder="1" applyAlignment="1">
      <alignment horizontal="left"/>
    </xf>
    <xf numFmtId="0" fontId="29" fillId="0" borderId="6" xfId="0" applyFont="1" applyBorder="1" applyAlignment="1">
      <alignment horizontal="left"/>
    </xf>
    <xf numFmtId="0" fontId="29" fillId="0" borderId="7" xfId="0" applyFont="1" applyBorder="1" applyAlignment="1">
      <alignment horizontal="left"/>
    </xf>
    <xf numFmtId="0" fontId="29" fillId="0" borderId="8" xfId="0" applyFont="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 xfId="0" applyFill="1" applyBorder="1" applyAlignment="1">
      <alignment horizontal="left"/>
    </xf>
    <xf numFmtId="0" fontId="0" fillId="0" borderId="0" xfId="0" applyFill="1" applyBorder="1" applyAlignment="1">
      <alignment horizontal="left"/>
    </xf>
    <xf numFmtId="0" fontId="0" fillId="0" borderId="2" xfId="0" applyFill="1" applyBorder="1" applyAlignment="1">
      <alignment horizontal="left"/>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21" fillId="0" borderId="0" xfId="0" applyFont="1" applyAlignment="1">
      <alignment horizontal="left"/>
    </xf>
    <xf numFmtId="0" fontId="10" fillId="0" borderId="0" xfId="0" applyFont="1" applyAlignment="1">
      <alignment horizontal="center"/>
    </xf>
    <xf numFmtId="0" fontId="10" fillId="0" borderId="7" xfId="0" applyFont="1" applyBorder="1" applyAlignment="1">
      <alignment horizontal="center"/>
    </xf>
    <xf numFmtId="0" fontId="12" fillId="0" borderId="0" xfId="0" applyFont="1" applyAlignment="1" applyProtection="1">
      <alignment vertical="center"/>
      <protection locked="0"/>
    </xf>
    <xf numFmtId="0" fontId="12" fillId="0" borderId="0" xfId="0" applyFont="1" applyAlignment="1">
      <alignment vertical="center"/>
    </xf>
    <xf numFmtId="0" fontId="10" fillId="0" borderId="0" xfId="0" applyFont="1" applyBorder="1" applyAlignment="1">
      <alignment horizontal="left" vertical="center"/>
    </xf>
    <xf numFmtId="0" fontId="13" fillId="0" borderId="0" xfId="0" applyFont="1" applyAlignment="1" applyProtection="1">
      <alignment horizontal="center" vertical="center"/>
      <protection locked="0"/>
    </xf>
    <xf numFmtId="175" fontId="9" fillId="0" borderId="0" xfId="0" applyNumberFormat="1" applyFont="1" applyAlignment="1">
      <alignment horizontal="center" vertical="center"/>
    </xf>
    <xf numFmtId="0" fontId="9" fillId="0" borderId="0" xfId="0" applyFont="1" applyBorder="1" applyAlignment="1">
      <alignment horizontal="center" vertical="center"/>
    </xf>
    <xf numFmtId="3" fontId="9" fillId="0" borderId="0" xfId="0" applyNumberFormat="1" applyFont="1" applyBorder="1" applyAlignment="1">
      <alignment horizontal="left" vertical="center"/>
    </xf>
    <xf numFmtId="0" fontId="16" fillId="0" borderId="0" xfId="0" applyFont="1" applyAlignment="1">
      <alignment horizontal="center" vertical="center"/>
    </xf>
    <xf numFmtId="169" fontId="9" fillId="0" borderId="0" xfId="1" applyNumberFormat="1" applyFont="1" applyAlignment="1">
      <alignment horizontal="right" vertical="center"/>
    </xf>
    <xf numFmtId="0" fontId="9" fillId="0" borderId="4" xfId="0" applyFont="1" applyBorder="1" applyAlignment="1">
      <alignment vertical="center"/>
    </xf>
    <xf numFmtId="0" fontId="0" fillId="0" borderId="0" xfId="0" applyAlignment="1">
      <alignment vertical="center"/>
    </xf>
    <xf numFmtId="10" fontId="22" fillId="0" borderId="0" xfId="2" applyNumberFormat="1" applyFont="1" applyBorder="1" applyAlignment="1">
      <alignment horizontal="center"/>
    </xf>
    <xf numFmtId="0" fontId="21" fillId="0" borderId="0" xfId="0" applyFont="1" applyBorder="1" applyAlignment="1">
      <alignment horizontal="left"/>
    </xf>
    <xf numFmtId="0" fontId="7" fillId="0" borderId="0" xfId="0" applyFont="1" applyAlignment="1">
      <alignment horizontal="left"/>
    </xf>
    <xf numFmtId="174" fontId="21" fillId="0" borderId="0" xfId="0" applyNumberFormat="1" applyFont="1" applyAlignment="1">
      <alignment horizontal="left"/>
    </xf>
    <xf numFmtId="167" fontId="7" fillId="0" borderId="0" xfId="0" applyNumberFormat="1" applyFont="1" applyAlignment="1">
      <alignment horizontal="right"/>
    </xf>
    <xf numFmtId="167" fontId="23" fillId="0" borderId="0" xfId="0" applyNumberFormat="1" applyFont="1" applyBorder="1" applyAlignment="1">
      <alignment horizontal="center" vertical="center"/>
    </xf>
    <xf numFmtId="0" fontId="21" fillId="0" borderId="0" xfId="0" applyFont="1" applyAlignment="1">
      <alignment horizontal="left" vertical="top" wrapText="1"/>
    </xf>
    <xf numFmtId="0" fontId="17" fillId="0" borderId="0" xfId="0" applyFont="1" applyAlignment="1">
      <alignment horizontal="left" vertical="top" wrapText="1"/>
    </xf>
    <xf numFmtId="0" fontId="21" fillId="0" borderId="0" xfId="0" applyFont="1" applyAlignment="1" applyProtection="1">
      <alignment horizontal="left" vertical="center"/>
      <protection locked="0"/>
    </xf>
    <xf numFmtId="3" fontId="12" fillId="0" borderId="0" xfId="0" applyNumberFormat="1" applyFont="1" applyAlignment="1" applyProtection="1">
      <alignment vertical="center"/>
      <protection locked="0"/>
    </xf>
    <xf numFmtId="0" fontId="7" fillId="0" borderId="7" xfId="0" applyFont="1" applyBorder="1" applyAlignment="1">
      <alignment horizontal="center"/>
    </xf>
    <xf numFmtId="0" fontId="21" fillId="0" borderId="0" xfId="0" applyFont="1" applyAlignment="1">
      <alignment horizontal="left" vertical="center"/>
    </xf>
    <xf numFmtId="0" fontId="12" fillId="0" borderId="0" xfId="0" applyFont="1" applyAlignment="1" applyProtection="1">
      <alignment horizontal="right" vertical="center"/>
      <protection locked="0"/>
    </xf>
    <xf numFmtId="0" fontId="12" fillId="0" borderId="0" xfId="0" applyFont="1" applyAlignment="1">
      <alignment horizontal="right" vertical="center"/>
    </xf>
    <xf numFmtId="0" fontId="31" fillId="0" borderId="0" xfId="0" applyFont="1" applyAlignment="1">
      <alignment horizontal="left" vertical="top" wrapText="1"/>
    </xf>
    <xf numFmtId="0" fontId="25" fillId="0" borderId="23" xfId="0" applyFont="1" applyBorder="1" applyAlignment="1">
      <alignment horizontal="right"/>
    </xf>
    <xf numFmtId="0" fontId="25" fillId="0" borderId="16" xfId="0" applyFont="1" applyBorder="1" applyAlignment="1">
      <alignment horizontal="right"/>
    </xf>
    <xf numFmtId="0" fontId="17" fillId="0" borderId="26"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4" xfId="0" applyFont="1" applyBorder="1" applyAlignment="1">
      <alignment horizontal="center" vertical="center" wrapText="1"/>
    </xf>
    <xf numFmtId="169" fontId="23" fillId="0" borderId="23" xfId="1" applyNumberFormat="1" applyFont="1" applyBorder="1" applyAlignment="1">
      <alignment horizontal="center" wrapText="1"/>
    </xf>
    <xf numFmtId="169" fontId="23" fillId="0" borderId="16" xfId="1" applyNumberFormat="1" applyFont="1" applyBorder="1" applyAlignment="1">
      <alignment horizontal="center" wrapText="1"/>
    </xf>
    <xf numFmtId="169" fontId="23" fillId="0" borderId="14" xfId="1" applyNumberFormat="1" applyFont="1" applyBorder="1" applyAlignment="1">
      <alignment horizontal="center" wrapText="1"/>
    </xf>
    <xf numFmtId="169" fontId="23" fillId="0" borderId="24" xfId="1" applyNumberFormat="1" applyFont="1" applyBorder="1" applyAlignment="1">
      <alignment horizontal="center" wrapText="1"/>
    </xf>
    <xf numFmtId="3" fontId="0" fillId="0" borderId="0" xfId="0" applyNumberFormat="1" applyAlignment="1">
      <alignment horizontal="right" vertical="justify" wrapText="1" readingOrder="1"/>
    </xf>
    <xf numFmtId="0" fontId="0" fillId="0" borderId="0" xfId="0" applyAlignment="1">
      <alignment horizontal="right" vertical="justify" wrapText="1" readingOrder="1"/>
    </xf>
    <xf numFmtId="0" fontId="17" fillId="0" borderId="0" xfId="0" applyFont="1" applyAlignment="1">
      <alignment horizontal="right"/>
    </xf>
    <xf numFmtId="0" fontId="25" fillId="0" borderId="25" xfId="0" applyFont="1" applyBorder="1" applyAlignment="1">
      <alignment horizontal="right"/>
    </xf>
    <xf numFmtId="0" fontId="25" fillId="0" borderId="26" xfId="0" applyFont="1" applyBorder="1" applyAlignment="1">
      <alignment horizontal="right"/>
    </xf>
    <xf numFmtId="3" fontId="23" fillId="0" borderId="24" xfId="0" applyNumberFormat="1" applyFont="1" applyBorder="1" applyAlignment="1">
      <alignment horizontal="right" wrapText="1"/>
    </xf>
    <xf numFmtId="169" fontId="23" fillId="0" borderId="23" xfId="1" applyNumberFormat="1" applyFont="1" applyBorder="1" applyAlignment="1">
      <alignment horizontal="right" wrapText="1"/>
    </xf>
    <xf numFmtId="169" fontId="23" fillId="0" borderId="16" xfId="1" applyNumberFormat="1" applyFont="1" applyBorder="1" applyAlignment="1">
      <alignment horizontal="right" wrapText="1"/>
    </xf>
    <xf numFmtId="169" fontId="23" fillId="0" borderId="14" xfId="1" applyNumberFormat="1" applyFont="1" applyBorder="1" applyAlignment="1">
      <alignment horizontal="right" wrapText="1"/>
    </xf>
    <xf numFmtId="0" fontId="23" fillId="0" borderId="0" xfId="0" applyFont="1" applyAlignment="1">
      <alignment horizontal="left" vertical="top" wrapText="1"/>
    </xf>
    <xf numFmtId="3" fontId="23" fillId="0" borderId="24" xfId="0" applyNumberFormat="1" applyFont="1" applyBorder="1" applyAlignment="1">
      <alignment horizontal="right"/>
    </xf>
    <xf numFmtId="0" fontId="17" fillId="0" borderId="0" xfId="0" applyFont="1" applyAlignment="1">
      <alignment horizontal="left"/>
    </xf>
    <xf numFmtId="0" fontId="7" fillId="0" borderId="0" xfId="0" applyFont="1" applyBorder="1" applyAlignment="1">
      <alignment horizontal="right"/>
    </xf>
    <xf numFmtId="0" fontId="22" fillId="0" borderId="0" xfId="0" applyFont="1" applyAlignment="1">
      <alignment horizontal="right"/>
    </xf>
    <xf numFmtId="0" fontId="7" fillId="0" borderId="0" xfId="0" applyFont="1" applyAlignment="1">
      <alignment horizontal="center"/>
    </xf>
    <xf numFmtId="0" fontId="17" fillId="0" borderId="2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22" fillId="0" borderId="0" xfId="0" applyFont="1" applyAlignment="1">
      <alignment horizontal="left" vertical="top" wrapText="1"/>
    </xf>
    <xf numFmtId="0" fontId="0" fillId="0" borderId="1" xfId="0" applyBorder="1" applyAlignment="1"/>
    <xf numFmtId="0" fontId="0" fillId="0" borderId="0" xfId="0" applyBorder="1" applyAlignment="1"/>
    <xf numFmtId="0" fontId="0" fillId="0" borderId="1"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10" fontId="23" fillId="0" borderId="0" xfId="2" applyNumberFormat="1" applyFont="1" applyBorder="1" applyAlignment="1">
      <alignment horizontal="left"/>
    </xf>
    <xf numFmtId="167" fontId="23" fillId="0" borderId="0" xfId="2" applyNumberFormat="1" applyFont="1" applyBorder="1" applyAlignment="1">
      <alignment horizontal="right"/>
    </xf>
    <xf numFmtId="0" fontId="21"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23" fillId="0" borderId="0" xfId="0" applyFont="1" applyAlignment="1" applyProtection="1">
      <alignment horizontal="left" vertical="center"/>
      <protection locked="0"/>
    </xf>
    <xf numFmtId="0" fontId="15" fillId="0" borderId="0" xfId="0" applyFont="1" applyAlignment="1">
      <alignment horizontal="center" vertical="center"/>
    </xf>
    <xf numFmtId="0" fontId="8" fillId="0" borderId="0" xfId="0" applyFont="1" applyAlignment="1">
      <alignment horizontal="left" vertical="top"/>
    </xf>
    <xf numFmtId="3" fontId="21" fillId="0" borderId="0" xfId="0" applyNumberFormat="1" applyFont="1" applyAlignment="1">
      <alignment horizontal="center" vertical="center" wrapText="1"/>
    </xf>
    <xf numFmtId="0" fontId="21" fillId="0" borderId="0" xfId="0" applyFont="1" applyAlignment="1">
      <alignment horizontal="center" vertical="center" wrapText="1"/>
    </xf>
    <xf numFmtId="3" fontId="21" fillId="0" borderId="0" xfId="1" applyNumberFormat="1" applyFont="1" applyAlignment="1">
      <alignment horizontal="center" vertical="center" wrapText="1"/>
    </xf>
    <xf numFmtId="0" fontId="19" fillId="0" borderId="0" xfId="0" applyFont="1" applyAlignment="1">
      <alignment horizontal="center" vertical="top"/>
    </xf>
    <xf numFmtId="49" fontId="20" fillId="0" borderId="0" xfId="0" applyNumberFormat="1" applyFont="1" applyAlignment="1">
      <alignment horizontal="left" vertical="top"/>
    </xf>
    <xf numFmtId="0" fontId="9" fillId="0" borderId="0" xfId="0" applyFont="1" applyAlignment="1">
      <alignment horizontal="center" vertical="center"/>
    </xf>
    <xf numFmtId="3" fontId="9" fillId="0" borderId="0" xfId="0" applyNumberFormat="1" applyFont="1" applyAlignment="1">
      <alignment horizontal="center" vertical="center"/>
    </xf>
    <xf numFmtId="0" fontId="15" fillId="0" borderId="0" xfId="0" applyFont="1" applyAlignment="1">
      <alignment horizontal="center"/>
    </xf>
    <xf numFmtId="0" fontId="23" fillId="6" borderId="0" xfId="0" applyFont="1" applyFill="1" applyAlignment="1">
      <alignment horizontal="left" vertical="top" wrapText="1"/>
    </xf>
    <xf numFmtId="0" fontId="0" fillId="6" borderId="0" xfId="0" applyFill="1" applyAlignment="1">
      <alignment horizontal="left" vertical="top" wrapText="1"/>
    </xf>
    <xf numFmtId="0" fontId="16" fillId="0" borderId="0" xfId="0" applyFont="1" applyAlignment="1">
      <alignment horizontal="center"/>
    </xf>
    <xf numFmtId="169" fontId="17" fillId="0" borderId="26" xfId="1" applyNumberFormat="1" applyFont="1" applyBorder="1" applyAlignment="1">
      <alignment horizontal="center"/>
    </xf>
    <xf numFmtId="172" fontId="17" fillId="0" borderId="0" xfId="2" applyNumberFormat="1" applyFont="1" applyAlignment="1">
      <alignment horizontal="center" vertical="center"/>
    </xf>
    <xf numFmtId="0" fontId="17" fillId="0" borderId="0" xfId="0" applyFont="1" applyAlignment="1">
      <alignment horizontal="center" vertical="center"/>
    </xf>
    <xf numFmtId="0" fontId="29" fillId="0" borderId="0" xfId="0" applyFont="1" applyAlignment="1">
      <alignment horizontal="left"/>
    </xf>
    <xf numFmtId="0" fontId="9" fillId="0" borderId="0" xfId="0" applyFont="1" applyAlignment="1">
      <alignment horizontal="left" vertical="center"/>
    </xf>
    <xf numFmtId="176" fontId="9" fillId="0" borderId="0" xfId="0" applyNumberFormat="1" applyFont="1" applyAlignment="1">
      <alignment horizontal="left"/>
    </xf>
    <xf numFmtId="176" fontId="9" fillId="0" borderId="0" xfId="0" applyNumberFormat="1" applyFont="1" applyAlignment="1">
      <alignment horizontal="right"/>
    </xf>
    <xf numFmtId="176" fontId="9" fillId="0" borderId="0" xfId="0" applyNumberFormat="1" applyFont="1" applyAlignment="1">
      <alignment horizontal="left" vertical="top"/>
    </xf>
    <xf numFmtId="173" fontId="9" fillId="0" borderId="0" xfId="2" applyNumberFormat="1" applyFont="1" applyAlignment="1">
      <alignment horizontal="center" vertical="center"/>
    </xf>
    <xf numFmtId="0" fontId="9" fillId="0" borderId="13" xfId="0" applyFont="1" applyBorder="1" applyAlignment="1">
      <alignment horizontal="center"/>
    </xf>
    <xf numFmtId="177" fontId="9" fillId="0" borderId="0" xfId="0" applyNumberFormat="1" applyFont="1" applyAlignment="1">
      <alignment horizontal="center"/>
    </xf>
    <xf numFmtId="164" fontId="9" fillId="0" borderId="0" xfId="0" applyNumberFormat="1" applyFont="1" applyAlignment="1">
      <alignment horizontal="center"/>
    </xf>
    <xf numFmtId="10" fontId="9" fillId="0" borderId="0" xfId="2" applyNumberFormat="1" applyFont="1" applyBorder="1" applyAlignment="1">
      <alignment horizontal="center" vertical="center"/>
    </xf>
    <xf numFmtId="10" fontId="9" fillId="0" borderId="13" xfId="2" applyNumberFormat="1" applyFont="1" applyBorder="1" applyAlignment="1">
      <alignment horizontal="center" vertical="center"/>
    </xf>
    <xf numFmtId="0" fontId="9" fillId="0" borderId="0" xfId="0" applyFont="1" applyBorder="1" applyAlignment="1">
      <alignment horizontal="left" vertical="center"/>
    </xf>
    <xf numFmtId="0" fontId="9" fillId="0" borderId="13" xfId="0" applyFont="1" applyBorder="1" applyAlignment="1">
      <alignment horizontal="left" vertical="center"/>
    </xf>
    <xf numFmtId="0" fontId="9" fillId="0" borderId="7" xfId="0" applyFont="1" applyBorder="1" applyAlignment="1">
      <alignment horizontal="center" vertical="center" wrapText="1"/>
    </xf>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7"/>
  <sheetViews>
    <sheetView tabSelected="1" zoomScale="140" workbookViewId="0">
      <selection activeCell="D4" sqref="D4"/>
    </sheetView>
  </sheetViews>
  <sheetFormatPr defaultRowHeight="12.75" x14ac:dyDescent="0.2"/>
  <cols>
    <col min="1" max="1" width="6.28515625" customWidth="1"/>
    <col min="2" max="2" width="13.85546875" customWidth="1"/>
    <col min="3" max="3" width="15.7109375" customWidth="1"/>
    <col min="4" max="4" width="17.42578125" customWidth="1"/>
    <col min="5" max="5" width="13.5703125" customWidth="1"/>
    <col min="6" max="6" width="14.5703125" customWidth="1"/>
    <col min="7" max="7" width="14.42578125" customWidth="1"/>
  </cols>
  <sheetData>
    <row r="1" spans="1:11" ht="27" thickBot="1" x14ac:dyDescent="0.45">
      <c r="A1" s="190" t="s">
        <v>7</v>
      </c>
      <c r="B1" s="191"/>
      <c r="C1" s="191"/>
      <c r="D1" s="191"/>
      <c r="E1" s="191"/>
      <c r="F1" s="191"/>
      <c r="G1" s="192"/>
    </row>
    <row r="2" spans="1:11" x14ac:dyDescent="0.2">
      <c r="A2" s="193" t="s">
        <v>58</v>
      </c>
      <c r="B2" s="194"/>
      <c r="C2" s="194"/>
      <c r="D2" s="87">
        <v>500000000</v>
      </c>
      <c r="E2" s="4"/>
      <c r="F2" s="4"/>
      <c r="G2" s="5"/>
    </row>
    <row r="3" spans="1:11" x14ac:dyDescent="0.2">
      <c r="A3" s="188" t="s">
        <v>0</v>
      </c>
      <c r="B3" s="189"/>
      <c r="C3" s="189"/>
      <c r="D3" s="44">
        <v>90</v>
      </c>
      <c r="E3" s="4"/>
      <c r="F3" s="4"/>
      <c r="G3" s="5"/>
    </row>
    <row r="4" spans="1:11" x14ac:dyDescent="0.2">
      <c r="A4" s="188" t="s">
        <v>44</v>
      </c>
      <c r="B4" s="189"/>
      <c r="C4" s="189"/>
      <c r="D4" s="20">
        <v>100000</v>
      </c>
      <c r="E4" s="4"/>
      <c r="F4" s="4"/>
      <c r="G4" s="5"/>
    </row>
    <row r="5" spans="1:11" ht="13.5" thickBot="1" x14ac:dyDescent="0.25">
      <c r="A5" s="188" t="s">
        <v>20</v>
      </c>
      <c r="B5" s="189"/>
      <c r="C5" s="189"/>
      <c r="D5" s="73">
        <f>(D2*(D3/100))-D4</f>
        <v>449900000</v>
      </c>
      <c r="E5" s="4"/>
      <c r="F5" s="4"/>
      <c r="G5" s="5"/>
    </row>
    <row r="6" spans="1:11" ht="13.5" thickTop="1" x14ac:dyDescent="0.2">
      <c r="A6" s="188" t="s">
        <v>42</v>
      </c>
      <c r="B6" s="189"/>
      <c r="C6" s="189"/>
      <c r="D6" s="74">
        <v>0.1</v>
      </c>
      <c r="E6" s="4"/>
      <c r="F6" s="4"/>
      <c r="G6" s="5"/>
    </row>
    <row r="7" spans="1:11" x14ac:dyDescent="0.2">
      <c r="A7" s="188" t="s">
        <v>38</v>
      </c>
      <c r="B7" s="189"/>
      <c r="C7" s="189"/>
      <c r="D7" s="71">
        <v>10</v>
      </c>
      <c r="E7" s="4"/>
      <c r="F7" s="4"/>
      <c r="G7" s="5"/>
    </row>
    <row r="8" spans="1:11" x14ac:dyDescent="0.2">
      <c r="A8" s="188" t="s">
        <v>39</v>
      </c>
      <c r="B8" s="189"/>
      <c r="C8" s="189"/>
      <c r="D8" s="71">
        <v>4</v>
      </c>
      <c r="E8" s="4"/>
      <c r="F8" s="4"/>
      <c r="G8" s="5"/>
    </row>
    <row r="9" spans="1:11" x14ac:dyDescent="0.2">
      <c r="A9" s="188" t="s">
        <v>40</v>
      </c>
      <c r="B9" s="189"/>
      <c r="C9" s="189"/>
      <c r="D9" s="70">
        <f>D7*D8</f>
        <v>40</v>
      </c>
      <c r="E9" s="4"/>
      <c r="F9" s="4"/>
      <c r="G9" s="5"/>
    </row>
    <row r="10" spans="1:11" x14ac:dyDescent="0.2">
      <c r="A10" s="188" t="s">
        <v>43</v>
      </c>
      <c r="B10" s="189"/>
      <c r="C10" s="189"/>
      <c r="D10" s="72">
        <f>D6/D8</f>
        <v>2.5000000000000001E-2</v>
      </c>
      <c r="E10" s="4"/>
      <c r="F10" s="4"/>
      <c r="G10" s="5"/>
    </row>
    <row r="11" spans="1:11" x14ac:dyDescent="0.2">
      <c r="A11" s="188" t="s">
        <v>8</v>
      </c>
      <c r="B11" s="189"/>
      <c r="C11" s="189"/>
      <c r="D11" s="19">
        <f>(PMT(D10,D9,D2))</f>
        <v>-19918116.58123491</v>
      </c>
      <c r="E11" s="92" t="s">
        <v>62</v>
      </c>
      <c r="F11" s="93"/>
      <c r="G11" s="122"/>
    </row>
    <row r="12" spans="1:11" hidden="1" x14ac:dyDescent="0.2">
      <c r="A12" s="188" t="s">
        <v>14</v>
      </c>
      <c r="B12" s="189"/>
      <c r="C12" s="189"/>
      <c r="D12" s="44">
        <v>0</v>
      </c>
      <c r="E12" s="4"/>
      <c r="F12" s="4"/>
      <c r="G12" s="5"/>
    </row>
    <row r="13" spans="1:11" x14ac:dyDescent="0.2">
      <c r="A13" s="198"/>
      <c r="B13" s="199"/>
      <c r="C13" s="199"/>
      <c r="D13" s="200"/>
      <c r="E13" s="4"/>
      <c r="F13" s="4"/>
      <c r="G13" s="5"/>
    </row>
    <row r="14" spans="1:11" hidden="1" x14ac:dyDescent="0.2">
      <c r="A14" s="3"/>
      <c r="B14" s="4"/>
      <c r="C14" s="4"/>
      <c r="D14" s="19">
        <f>D11-D12</f>
        <v>-19918116.58123491</v>
      </c>
      <c r="E14" s="4"/>
      <c r="F14" s="4"/>
      <c r="G14" s="5"/>
    </row>
    <row r="15" spans="1:11" hidden="1" x14ac:dyDescent="0.2">
      <c r="A15" s="3"/>
      <c r="B15" s="4"/>
      <c r="C15" s="4"/>
      <c r="D15" s="5"/>
      <c r="E15" s="4"/>
      <c r="F15" s="4"/>
      <c r="G15" s="5"/>
    </row>
    <row r="16" spans="1:11" ht="18" x14ac:dyDescent="0.25">
      <c r="A16" s="195" t="s">
        <v>41</v>
      </c>
      <c r="B16" s="196"/>
      <c r="C16" s="196"/>
      <c r="D16" s="105">
        <f>(POWER((RATE(D9,D14,D5)+1),D8))-1</f>
        <v>0.1317984846921596</v>
      </c>
      <c r="E16" s="195" t="str">
        <f>E11</f>
        <v>(Beregning: se note til annuitetslån)</v>
      </c>
      <c r="F16" s="196"/>
      <c r="G16" s="197"/>
      <c r="H16" s="1"/>
      <c r="I16" s="1"/>
      <c r="J16" s="1"/>
      <c r="K16" s="1"/>
    </row>
    <row r="17" spans="1:11" ht="13.5" thickBot="1" x14ac:dyDescent="0.25">
      <c r="A17" s="201"/>
      <c r="B17" s="202"/>
      <c r="C17" s="202"/>
      <c r="D17" s="203"/>
      <c r="E17" s="8"/>
      <c r="F17" s="8"/>
      <c r="G17" s="7"/>
      <c r="H17" s="1"/>
      <c r="I17" s="1"/>
      <c r="J17" s="1"/>
      <c r="K17" s="1"/>
    </row>
    <row r="18" spans="1:11" ht="13.5" thickBot="1" x14ac:dyDescent="0.25">
      <c r="A18" s="9"/>
      <c r="B18" s="11"/>
      <c r="C18" s="11"/>
      <c r="D18" s="17"/>
      <c r="E18" s="17"/>
      <c r="F18" s="17"/>
      <c r="G18" s="12"/>
      <c r="H18" s="1"/>
      <c r="I18" s="1"/>
      <c r="J18" s="1"/>
      <c r="K18" s="1"/>
    </row>
    <row r="19" spans="1:11" x14ac:dyDescent="0.2">
      <c r="A19" s="13" t="str">
        <f>CONCATENATE("Amortisationstabel annuitetslån: (",D9," terminer)")</f>
        <v>Amortisationstabel annuitetslån: (40 terminer)</v>
      </c>
      <c r="B19" s="14"/>
      <c r="C19" s="14"/>
      <c r="D19" s="8"/>
      <c r="E19" s="8"/>
      <c r="F19" s="8"/>
      <c r="G19" s="7"/>
      <c r="H19" s="1"/>
      <c r="I19" s="1"/>
      <c r="J19" s="1"/>
      <c r="K19" s="1"/>
    </row>
    <row r="20" spans="1:11" ht="25.5" x14ac:dyDescent="0.2">
      <c r="A20" s="3" t="s">
        <v>2</v>
      </c>
      <c r="B20" s="15" t="s">
        <v>3</v>
      </c>
      <c r="C20" s="15" t="s">
        <v>19</v>
      </c>
      <c r="D20" s="42" t="s">
        <v>18</v>
      </c>
      <c r="E20" s="15" t="s">
        <v>4</v>
      </c>
      <c r="F20" s="15" t="s">
        <v>5</v>
      </c>
      <c r="G20" s="16" t="s">
        <v>6</v>
      </c>
      <c r="H20" s="2"/>
    </row>
    <row r="21" spans="1:11" x14ac:dyDescent="0.2">
      <c r="A21" s="3">
        <v>1</v>
      </c>
      <c r="B21" s="18">
        <f>D2</f>
        <v>500000000</v>
      </c>
      <c r="C21" s="18">
        <f t="shared" ref="C21:C84" si="0">IF(A21&lt;=$D$9,$D$14*-1,0)</f>
        <v>19918116.58123491</v>
      </c>
      <c r="D21" s="18">
        <f t="shared" ref="D21:D84" si="1">IF(A21&gt;$D$9,0,$D$11*-1)</f>
        <v>19918116.58123491</v>
      </c>
      <c r="E21" s="21">
        <f t="shared" ref="E21:E84" si="2">B21*$D$10</f>
        <v>12500000</v>
      </c>
      <c r="F21" s="18">
        <f t="shared" ref="F21:F84" si="3">D21-E21</f>
        <v>7418116.5812349096</v>
      </c>
      <c r="G21" s="19">
        <f t="shared" ref="G21:G84" si="4">B21-F21</f>
        <v>492581883.41876507</v>
      </c>
    </row>
    <row r="22" spans="1:11" x14ac:dyDescent="0.2">
      <c r="A22" s="3">
        <f t="shared" ref="A22:A85" si="5">A21+1</f>
        <v>2</v>
      </c>
      <c r="B22" s="18">
        <f t="shared" ref="B22:B85" si="6">IF(A22&lt;=$D$9,G21,0)</f>
        <v>492581883.41876507</v>
      </c>
      <c r="C22" s="18">
        <f t="shared" si="0"/>
        <v>19918116.58123491</v>
      </c>
      <c r="D22" s="18">
        <f t="shared" si="1"/>
        <v>19918116.58123491</v>
      </c>
      <c r="E22" s="21">
        <f t="shared" si="2"/>
        <v>12314547.085469127</v>
      </c>
      <c r="F22" s="18">
        <f t="shared" si="3"/>
        <v>7603569.4957657829</v>
      </c>
      <c r="G22" s="19">
        <f t="shared" si="4"/>
        <v>484978313.92299926</v>
      </c>
    </row>
    <row r="23" spans="1:11" x14ac:dyDescent="0.2">
      <c r="A23" s="3">
        <f t="shared" si="5"/>
        <v>3</v>
      </c>
      <c r="B23" s="18">
        <f t="shared" si="6"/>
        <v>484978313.92299926</v>
      </c>
      <c r="C23" s="18">
        <f t="shared" si="0"/>
        <v>19918116.58123491</v>
      </c>
      <c r="D23" s="18">
        <f t="shared" si="1"/>
        <v>19918116.58123491</v>
      </c>
      <c r="E23" s="21">
        <f t="shared" si="2"/>
        <v>12124457.848074982</v>
      </c>
      <c r="F23" s="18">
        <f t="shared" si="3"/>
        <v>7793658.7331599277</v>
      </c>
      <c r="G23" s="19">
        <f t="shared" si="4"/>
        <v>477184655.18983936</v>
      </c>
    </row>
    <row r="24" spans="1:11" x14ac:dyDescent="0.2">
      <c r="A24" s="3">
        <f t="shared" si="5"/>
        <v>4</v>
      </c>
      <c r="B24" s="18">
        <f t="shared" si="6"/>
        <v>477184655.18983936</v>
      </c>
      <c r="C24" s="18">
        <f t="shared" si="0"/>
        <v>19918116.58123491</v>
      </c>
      <c r="D24" s="18">
        <f t="shared" si="1"/>
        <v>19918116.58123491</v>
      </c>
      <c r="E24" s="21">
        <f t="shared" si="2"/>
        <v>11929616.379745984</v>
      </c>
      <c r="F24" s="18">
        <f t="shared" si="3"/>
        <v>7988500.2014889251</v>
      </c>
      <c r="G24" s="19">
        <f t="shared" si="4"/>
        <v>469196154.98835045</v>
      </c>
    </row>
    <row r="25" spans="1:11" x14ac:dyDescent="0.2">
      <c r="A25" s="3">
        <f t="shared" si="5"/>
        <v>5</v>
      </c>
      <c r="B25" s="18">
        <f t="shared" si="6"/>
        <v>469196154.98835045</v>
      </c>
      <c r="C25" s="18">
        <f t="shared" si="0"/>
        <v>19918116.58123491</v>
      </c>
      <c r="D25" s="18">
        <f t="shared" si="1"/>
        <v>19918116.58123491</v>
      </c>
      <c r="E25" s="21">
        <f t="shared" si="2"/>
        <v>11729903.874708762</v>
      </c>
      <c r="F25" s="18">
        <f t="shared" si="3"/>
        <v>8188212.7065261472</v>
      </c>
      <c r="G25" s="19">
        <f t="shared" si="4"/>
        <v>461007942.28182429</v>
      </c>
    </row>
    <row r="26" spans="1:11" x14ac:dyDescent="0.2">
      <c r="A26" s="3">
        <f t="shared" si="5"/>
        <v>6</v>
      </c>
      <c r="B26" s="18">
        <f t="shared" si="6"/>
        <v>461007942.28182429</v>
      </c>
      <c r="C26" s="18">
        <f t="shared" si="0"/>
        <v>19918116.58123491</v>
      </c>
      <c r="D26" s="18">
        <f t="shared" si="1"/>
        <v>19918116.58123491</v>
      </c>
      <c r="E26" s="21">
        <f t="shared" si="2"/>
        <v>11525198.557045609</v>
      </c>
      <c r="F26" s="18">
        <f t="shared" si="3"/>
        <v>8392918.0241893008</v>
      </c>
      <c r="G26" s="19">
        <f t="shared" si="4"/>
        <v>452615024.257635</v>
      </c>
    </row>
    <row r="27" spans="1:11" x14ac:dyDescent="0.2">
      <c r="A27" s="3">
        <f t="shared" si="5"/>
        <v>7</v>
      </c>
      <c r="B27" s="18">
        <f t="shared" si="6"/>
        <v>452615024.257635</v>
      </c>
      <c r="C27" s="18">
        <f t="shared" si="0"/>
        <v>19918116.58123491</v>
      </c>
      <c r="D27" s="18">
        <f t="shared" si="1"/>
        <v>19918116.58123491</v>
      </c>
      <c r="E27" s="21">
        <f t="shared" si="2"/>
        <v>11315375.606440876</v>
      </c>
      <c r="F27" s="18">
        <f t="shared" si="3"/>
        <v>8602740.9747940339</v>
      </c>
      <c r="G27" s="19">
        <f t="shared" si="4"/>
        <v>444012283.28284097</v>
      </c>
    </row>
    <row r="28" spans="1:11" x14ac:dyDescent="0.2">
      <c r="A28" s="3">
        <f t="shared" si="5"/>
        <v>8</v>
      </c>
      <c r="B28" s="18">
        <f t="shared" si="6"/>
        <v>444012283.28284097</v>
      </c>
      <c r="C28" s="18">
        <f t="shared" si="0"/>
        <v>19918116.58123491</v>
      </c>
      <c r="D28" s="18">
        <f t="shared" si="1"/>
        <v>19918116.58123491</v>
      </c>
      <c r="E28" s="21">
        <f t="shared" si="2"/>
        <v>11100307.082071025</v>
      </c>
      <c r="F28" s="18">
        <f t="shared" si="3"/>
        <v>8817809.4991638847</v>
      </c>
      <c r="G28" s="19">
        <f t="shared" si="4"/>
        <v>435194473.7836771</v>
      </c>
    </row>
    <row r="29" spans="1:11" x14ac:dyDescent="0.2">
      <c r="A29" s="3">
        <f t="shared" si="5"/>
        <v>9</v>
      </c>
      <c r="B29" s="18">
        <f t="shared" si="6"/>
        <v>435194473.7836771</v>
      </c>
      <c r="C29" s="18">
        <f t="shared" si="0"/>
        <v>19918116.58123491</v>
      </c>
      <c r="D29" s="18">
        <f t="shared" si="1"/>
        <v>19918116.58123491</v>
      </c>
      <c r="E29" s="21">
        <f t="shared" si="2"/>
        <v>10879861.844591929</v>
      </c>
      <c r="F29" s="18">
        <f t="shared" si="3"/>
        <v>9038254.7366429809</v>
      </c>
      <c r="G29" s="19">
        <f t="shared" si="4"/>
        <v>426156219.04703414</v>
      </c>
    </row>
    <row r="30" spans="1:11" x14ac:dyDescent="0.2">
      <c r="A30" s="3">
        <f t="shared" si="5"/>
        <v>10</v>
      </c>
      <c r="B30" s="18">
        <f t="shared" si="6"/>
        <v>426156219.04703414</v>
      </c>
      <c r="C30" s="18">
        <f t="shared" si="0"/>
        <v>19918116.58123491</v>
      </c>
      <c r="D30" s="18">
        <f t="shared" si="1"/>
        <v>19918116.58123491</v>
      </c>
      <c r="E30" s="21">
        <f t="shared" si="2"/>
        <v>10653905.476175854</v>
      </c>
      <c r="F30" s="18">
        <f t="shared" si="3"/>
        <v>9264211.1050590556</v>
      </c>
      <c r="G30" s="19">
        <f t="shared" si="4"/>
        <v>416892007.94197512</v>
      </c>
    </row>
    <row r="31" spans="1:11" x14ac:dyDescent="0.2">
      <c r="A31" s="3">
        <f t="shared" si="5"/>
        <v>11</v>
      </c>
      <c r="B31" s="18">
        <f t="shared" si="6"/>
        <v>416892007.94197512</v>
      </c>
      <c r="C31" s="18">
        <f t="shared" si="0"/>
        <v>19918116.58123491</v>
      </c>
      <c r="D31" s="18">
        <f t="shared" si="1"/>
        <v>19918116.58123491</v>
      </c>
      <c r="E31" s="21">
        <f t="shared" si="2"/>
        <v>10422300.198549379</v>
      </c>
      <c r="F31" s="18">
        <f t="shared" si="3"/>
        <v>9495816.3826855309</v>
      </c>
      <c r="G31" s="19">
        <f t="shared" si="4"/>
        <v>407396191.55928957</v>
      </c>
    </row>
    <row r="32" spans="1:11" x14ac:dyDescent="0.2">
      <c r="A32" s="3">
        <f t="shared" si="5"/>
        <v>12</v>
      </c>
      <c r="B32" s="18">
        <f t="shared" si="6"/>
        <v>407396191.55928957</v>
      </c>
      <c r="C32" s="18">
        <f t="shared" si="0"/>
        <v>19918116.58123491</v>
      </c>
      <c r="D32" s="18">
        <f t="shared" si="1"/>
        <v>19918116.58123491</v>
      </c>
      <c r="E32" s="21">
        <f t="shared" si="2"/>
        <v>10184904.78898224</v>
      </c>
      <c r="F32" s="18">
        <f t="shared" si="3"/>
        <v>9733211.7922526691</v>
      </c>
      <c r="G32" s="19">
        <f t="shared" si="4"/>
        <v>397662979.76703691</v>
      </c>
    </row>
    <row r="33" spans="1:7" x14ac:dyDescent="0.2">
      <c r="A33" s="3">
        <f t="shared" si="5"/>
        <v>13</v>
      </c>
      <c r="B33" s="18">
        <f t="shared" si="6"/>
        <v>397662979.76703691</v>
      </c>
      <c r="C33" s="18">
        <f t="shared" si="0"/>
        <v>19918116.58123491</v>
      </c>
      <c r="D33" s="18">
        <f t="shared" si="1"/>
        <v>19918116.58123491</v>
      </c>
      <c r="E33" s="21">
        <f t="shared" si="2"/>
        <v>9941574.494175924</v>
      </c>
      <c r="F33" s="18">
        <f t="shared" si="3"/>
        <v>9976542.0870589856</v>
      </c>
      <c r="G33" s="19">
        <f t="shared" si="4"/>
        <v>387686437.67997795</v>
      </c>
    </row>
    <row r="34" spans="1:7" x14ac:dyDescent="0.2">
      <c r="A34" s="3">
        <f t="shared" si="5"/>
        <v>14</v>
      </c>
      <c r="B34" s="18">
        <f t="shared" si="6"/>
        <v>387686437.67997795</v>
      </c>
      <c r="C34" s="18">
        <f t="shared" si="0"/>
        <v>19918116.58123491</v>
      </c>
      <c r="D34" s="18">
        <f t="shared" si="1"/>
        <v>19918116.58123491</v>
      </c>
      <c r="E34" s="21">
        <f t="shared" si="2"/>
        <v>9692160.9419994485</v>
      </c>
      <c r="F34" s="18">
        <f t="shared" si="3"/>
        <v>10225955.639235461</v>
      </c>
      <c r="G34" s="19">
        <f t="shared" si="4"/>
        <v>377460482.04074252</v>
      </c>
    </row>
    <row r="35" spans="1:7" x14ac:dyDescent="0.2">
      <c r="A35" s="3">
        <f t="shared" si="5"/>
        <v>15</v>
      </c>
      <c r="B35" s="18">
        <f t="shared" si="6"/>
        <v>377460482.04074252</v>
      </c>
      <c r="C35" s="18">
        <f t="shared" si="0"/>
        <v>19918116.58123491</v>
      </c>
      <c r="D35" s="18">
        <f t="shared" si="1"/>
        <v>19918116.58123491</v>
      </c>
      <c r="E35" s="21">
        <f t="shared" si="2"/>
        <v>9436512.051018564</v>
      </c>
      <c r="F35" s="18">
        <f t="shared" si="3"/>
        <v>10481604.530216346</v>
      </c>
      <c r="G35" s="19">
        <f t="shared" si="4"/>
        <v>366978877.51052618</v>
      </c>
    </row>
    <row r="36" spans="1:7" x14ac:dyDescent="0.2">
      <c r="A36" s="3">
        <f t="shared" si="5"/>
        <v>16</v>
      </c>
      <c r="B36" s="18">
        <f t="shared" si="6"/>
        <v>366978877.51052618</v>
      </c>
      <c r="C36" s="18">
        <f t="shared" si="0"/>
        <v>19918116.58123491</v>
      </c>
      <c r="D36" s="18">
        <f t="shared" si="1"/>
        <v>19918116.58123491</v>
      </c>
      <c r="E36" s="21">
        <f t="shared" si="2"/>
        <v>9174471.9377631545</v>
      </c>
      <c r="F36" s="18">
        <f t="shared" si="3"/>
        <v>10743644.643471755</v>
      </c>
      <c r="G36" s="19">
        <f t="shared" si="4"/>
        <v>356235232.8670544</v>
      </c>
    </row>
    <row r="37" spans="1:7" x14ac:dyDescent="0.2">
      <c r="A37" s="3">
        <f t="shared" si="5"/>
        <v>17</v>
      </c>
      <c r="B37" s="18">
        <f t="shared" si="6"/>
        <v>356235232.8670544</v>
      </c>
      <c r="C37" s="18">
        <f t="shared" si="0"/>
        <v>19918116.58123491</v>
      </c>
      <c r="D37" s="18">
        <f t="shared" si="1"/>
        <v>19918116.58123491</v>
      </c>
      <c r="E37" s="21">
        <f t="shared" si="2"/>
        <v>8905880.8216763604</v>
      </c>
      <c r="F37" s="18">
        <f t="shared" si="3"/>
        <v>11012235.759558549</v>
      </c>
      <c r="G37" s="19">
        <f t="shared" si="4"/>
        <v>345222997.10749584</v>
      </c>
    </row>
    <row r="38" spans="1:7" x14ac:dyDescent="0.2">
      <c r="A38" s="3">
        <f t="shared" si="5"/>
        <v>18</v>
      </c>
      <c r="B38" s="18">
        <f t="shared" si="6"/>
        <v>345222997.10749584</v>
      </c>
      <c r="C38" s="18">
        <f t="shared" si="0"/>
        <v>19918116.58123491</v>
      </c>
      <c r="D38" s="18">
        <f t="shared" si="1"/>
        <v>19918116.58123491</v>
      </c>
      <c r="E38" s="21">
        <f t="shared" si="2"/>
        <v>8630574.9276873972</v>
      </c>
      <c r="F38" s="18">
        <f t="shared" si="3"/>
        <v>11287541.653547512</v>
      </c>
      <c r="G38" s="19">
        <f t="shared" si="4"/>
        <v>333935455.45394832</v>
      </c>
    </row>
    <row r="39" spans="1:7" x14ac:dyDescent="0.2">
      <c r="A39" s="3">
        <f t="shared" si="5"/>
        <v>19</v>
      </c>
      <c r="B39" s="18">
        <f t="shared" si="6"/>
        <v>333935455.45394832</v>
      </c>
      <c r="C39" s="18">
        <f t="shared" si="0"/>
        <v>19918116.58123491</v>
      </c>
      <c r="D39" s="18">
        <f t="shared" si="1"/>
        <v>19918116.58123491</v>
      </c>
      <c r="E39" s="21">
        <f t="shared" si="2"/>
        <v>8348386.3863487085</v>
      </c>
      <c r="F39" s="18">
        <f t="shared" si="3"/>
        <v>11569730.1948862</v>
      </c>
      <c r="G39" s="19">
        <f t="shared" si="4"/>
        <v>322365725.25906211</v>
      </c>
    </row>
    <row r="40" spans="1:7" x14ac:dyDescent="0.2">
      <c r="A40" s="3">
        <f t="shared" si="5"/>
        <v>20</v>
      </c>
      <c r="B40" s="18">
        <f t="shared" si="6"/>
        <v>322365725.25906211</v>
      </c>
      <c r="C40" s="18">
        <f t="shared" si="0"/>
        <v>19918116.58123491</v>
      </c>
      <c r="D40" s="18">
        <f t="shared" si="1"/>
        <v>19918116.58123491</v>
      </c>
      <c r="E40" s="21">
        <f t="shared" si="2"/>
        <v>8059143.1314765532</v>
      </c>
      <c r="F40" s="18">
        <f t="shared" si="3"/>
        <v>11858973.449758356</v>
      </c>
      <c r="G40" s="19">
        <f t="shared" si="4"/>
        <v>310506751.80930376</v>
      </c>
    </row>
    <row r="41" spans="1:7" x14ac:dyDescent="0.2">
      <c r="A41" s="3">
        <f t="shared" si="5"/>
        <v>21</v>
      </c>
      <c r="B41" s="18">
        <f t="shared" si="6"/>
        <v>310506751.80930376</v>
      </c>
      <c r="C41" s="18">
        <f t="shared" si="0"/>
        <v>19918116.58123491</v>
      </c>
      <c r="D41" s="18">
        <f t="shared" si="1"/>
        <v>19918116.58123491</v>
      </c>
      <c r="E41" s="21">
        <f t="shared" si="2"/>
        <v>7762668.795232594</v>
      </c>
      <c r="F41" s="18">
        <f t="shared" si="3"/>
        <v>12155447.786002316</v>
      </c>
      <c r="G41" s="19">
        <f t="shared" si="4"/>
        <v>298351304.02330142</v>
      </c>
    </row>
    <row r="42" spans="1:7" x14ac:dyDescent="0.2">
      <c r="A42" s="3">
        <f t="shared" si="5"/>
        <v>22</v>
      </c>
      <c r="B42" s="18">
        <f t="shared" si="6"/>
        <v>298351304.02330142</v>
      </c>
      <c r="C42" s="18">
        <f t="shared" si="0"/>
        <v>19918116.58123491</v>
      </c>
      <c r="D42" s="18">
        <f t="shared" si="1"/>
        <v>19918116.58123491</v>
      </c>
      <c r="E42" s="21">
        <f t="shared" si="2"/>
        <v>7458782.6005825363</v>
      </c>
      <c r="F42" s="18">
        <f t="shared" si="3"/>
        <v>12459333.980652373</v>
      </c>
      <c r="G42" s="19">
        <f t="shared" si="4"/>
        <v>285891970.04264903</v>
      </c>
    </row>
    <row r="43" spans="1:7" x14ac:dyDescent="0.2">
      <c r="A43" s="3">
        <f t="shared" si="5"/>
        <v>23</v>
      </c>
      <c r="B43" s="18">
        <f t="shared" si="6"/>
        <v>285891970.04264903</v>
      </c>
      <c r="C43" s="18">
        <f t="shared" si="0"/>
        <v>19918116.58123491</v>
      </c>
      <c r="D43" s="18">
        <f t="shared" si="1"/>
        <v>19918116.58123491</v>
      </c>
      <c r="E43" s="21">
        <f t="shared" si="2"/>
        <v>7147299.2510662265</v>
      </c>
      <c r="F43" s="18">
        <f t="shared" si="3"/>
        <v>12770817.330168683</v>
      </c>
      <c r="G43" s="19">
        <f t="shared" si="4"/>
        <v>273121152.71248037</v>
      </c>
    </row>
    <row r="44" spans="1:7" x14ac:dyDescent="0.2">
      <c r="A44" s="3">
        <f t="shared" si="5"/>
        <v>24</v>
      </c>
      <c r="B44" s="18">
        <f t="shared" si="6"/>
        <v>273121152.71248037</v>
      </c>
      <c r="C44" s="18">
        <f t="shared" si="0"/>
        <v>19918116.58123491</v>
      </c>
      <c r="D44" s="18">
        <f t="shared" si="1"/>
        <v>19918116.58123491</v>
      </c>
      <c r="E44" s="21">
        <f t="shared" si="2"/>
        <v>6828028.8178120097</v>
      </c>
      <c r="F44" s="18">
        <f t="shared" si="3"/>
        <v>13090087.763422899</v>
      </c>
      <c r="G44" s="19">
        <f t="shared" si="4"/>
        <v>260031064.94905746</v>
      </c>
    </row>
    <row r="45" spans="1:7" x14ac:dyDescent="0.2">
      <c r="A45" s="3">
        <f t="shared" si="5"/>
        <v>25</v>
      </c>
      <c r="B45" s="18">
        <f t="shared" si="6"/>
        <v>260031064.94905746</v>
      </c>
      <c r="C45" s="18">
        <f t="shared" si="0"/>
        <v>19918116.58123491</v>
      </c>
      <c r="D45" s="18">
        <f t="shared" si="1"/>
        <v>19918116.58123491</v>
      </c>
      <c r="E45" s="21">
        <f t="shared" si="2"/>
        <v>6500776.6237264369</v>
      </c>
      <c r="F45" s="18">
        <f t="shared" si="3"/>
        <v>13417339.957508473</v>
      </c>
      <c r="G45" s="19">
        <f t="shared" si="4"/>
        <v>246613724.99154899</v>
      </c>
    </row>
    <row r="46" spans="1:7" x14ac:dyDescent="0.2">
      <c r="A46" s="3">
        <f t="shared" si="5"/>
        <v>26</v>
      </c>
      <c r="B46" s="18">
        <f t="shared" si="6"/>
        <v>246613724.99154899</v>
      </c>
      <c r="C46" s="18">
        <f t="shared" si="0"/>
        <v>19918116.58123491</v>
      </c>
      <c r="D46" s="18">
        <f t="shared" si="1"/>
        <v>19918116.58123491</v>
      </c>
      <c r="E46" s="21">
        <f t="shared" si="2"/>
        <v>6165343.1247887248</v>
      </c>
      <c r="F46" s="18">
        <f t="shared" si="3"/>
        <v>13752773.456446186</v>
      </c>
      <c r="G46" s="19">
        <f t="shared" si="4"/>
        <v>232860951.53510278</v>
      </c>
    </row>
    <row r="47" spans="1:7" x14ac:dyDescent="0.2">
      <c r="A47" s="3">
        <f t="shared" si="5"/>
        <v>27</v>
      </c>
      <c r="B47" s="18">
        <f t="shared" si="6"/>
        <v>232860951.53510278</v>
      </c>
      <c r="C47" s="18">
        <f t="shared" si="0"/>
        <v>19918116.58123491</v>
      </c>
      <c r="D47" s="18">
        <f t="shared" si="1"/>
        <v>19918116.58123491</v>
      </c>
      <c r="E47" s="21">
        <f t="shared" si="2"/>
        <v>5821523.78837757</v>
      </c>
      <c r="F47" s="18">
        <f t="shared" si="3"/>
        <v>14096592.79285734</v>
      </c>
      <c r="G47" s="19">
        <f t="shared" si="4"/>
        <v>218764358.74224544</v>
      </c>
    </row>
    <row r="48" spans="1:7" x14ac:dyDescent="0.2">
      <c r="A48" s="3">
        <f t="shared" si="5"/>
        <v>28</v>
      </c>
      <c r="B48" s="18">
        <f t="shared" si="6"/>
        <v>218764358.74224544</v>
      </c>
      <c r="C48" s="18">
        <f t="shared" si="0"/>
        <v>19918116.58123491</v>
      </c>
      <c r="D48" s="18">
        <f t="shared" si="1"/>
        <v>19918116.58123491</v>
      </c>
      <c r="E48" s="21">
        <f t="shared" si="2"/>
        <v>5469108.9685561359</v>
      </c>
      <c r="F48" s="18">
        <f t="shared" si="3"/>
        <v>14449007.612678774</v>
      </c>
      <c r="G48" s="19">
        <f t="shared" si="4"/>
        <v>204315351.12956667</v>
      </c>
    </row>
    <row r="49" spans="1:7" x14ac:dyDescent="0.2">
      <c r="A49" s="3">
        <f t="shared" si="5"/>
        <v>29</v>
      </c>
      <c r="B49" s="18">
        <f t="shared" si="6"/>
        <v>204315351.12956667</v>
      </c>
      <c r="C49" s="18">
        <f t="shared" si="0"/>
        <v>19918116.58123491</v>
      </c>
      <c r="D49" s="18">
        <f t="shared" si="1"/>
        <v>19918116.58123491</v>
      </c>
      <c r="E49" s="21">
        <f t="shared" si="2"/>
        <v>5107883.7782391673</v>
      </c>
      <c r="F49" s="18">
        <f t="shared" si="3"/>
        <v>14810232.802995741</v>
      </c>
      <c r="G49" s="19">
        <f t="shared" si="4"/>
        <v>189505118.32657093</v>
      </c>
    </row>
    <row r="50" spans="1:7" x14ac:dyDescent="0.2">
      <c r="A50" s="3">
        <f t="shared" si="5"/>
        <v>30</v>
      </c>
      <c r="B50" s="18">
        <f t="shared" si="6"/>
        <v>189505118.32657093</v>
      </c>
      <c r="C50" s="18">
        <f t="shared" si="0"/>
        <v>19918116.58123491</v>
      </c>
      <c r="D50" s="18">
        <f t="shared" si="1"/>
        <v>19918116.58123491</v>
      </c>
      <c r="E50" s="21">
        <f t="shared" si="2"/>
        <v>4737627.9581642738</v>
      </c>
      <c r="F50" s="18">
        <f t="shared" si="3"/>
        <v>15180488.623070635</v>
      </c>
      <c r="G50" s="19">
        <f t="shared" si="4"/>
        <v>174324629.7035003</v>
      </c>
    </row>
    <row r="51" spans="1:7" x14ac:dyDescent="0.2">
      <c r="A51" s="3">
        <f t="shared" si="5"/>
        <v>31</v>
      </c>
      <c r="B51" s="18">
        <f t="shared" si="6"/>
        <v>174324629.7035003</v>
      </c>
      <c r="C51" s="18">
        <f t="shared" si="0"/>
        <v>19918116.58123491</v>
      </c>
      <c r="D51" s="18">
        <f t="shared" si="1"/>
        <v>19918116.58123491</v>
      </c>
      <c r="E51" s="21">
        <f t="shared" si="2"/>
        <v>4358115.7425875077</v>
      </c>
      <c r="F51" s="18">
        <f t="shared" si="3"/>
        <v>15560000.838647403</v>
      </c>
      <c r="G51" s="19">
        <f t="shared" si="4"/>
        <v>158764628.86485291</v>
      </c>
    </row>
    <row r="52" spans="1:7" x14ac:dyDescent="0.2">
      <c r="A52" s="3">
        <f t="shared" si="5"/>
        <v>32</v>
      </c>
      <c r="B52" s="18">
        <f t="shared" si="6"/>
        <v>158764628.86485291</v>
      </c>
      <c r="C52" s="18">
        <f t="shared" si="0"/>
        <v>19918116.58123491</v>
      </c>
      <c r="D52" s="18">
        <f t="shared" si="1"/>
        <v>19918116.58123491</v>
      </c>
      <c r="E52" s="21">
        <f t="shared" si="2"/>
        <v>3969115.7216213229</v>
      </c>
      <c r="F52" s="18">
        <f t="shared" si="3"/>
        <v>15949000.859613586</v>
      </c>
      <c r="G52" s="19">
        <f t="shared" si="4"/>
        <v>142815628.00523931</v>
      </c>
    </row>
    <row r="53" spans="1:7" x14ac:dyDescent="0.2">
      <c r="A53" s="3">
        <f t="shared" si="5"/>
        <v>33</v>
      </c>
      <c r="B53" s="18">
        <f t="shared" si="6"/>
        <v>142815628.00523931</v>
      </c>
      <c r="C53" s="18">
        <f t="shared" si="0"/>
        <v>19918116.58123491</v>
      </c>
      <c r="D53" s="18">
        <f t="shared" si="1"/>
        <v>19918116.58123491</v>
      </c>
      <c r="E53" s="21">
        <f t="shared" si="2"/>
        <v>3570390.7001309828</v>
      </c>
      <c r="F53" s="18">
        <f t="shared" si="3"/>
        <v>16347725.881103927</v>
      </c>
      <c r="G53" s="19">
        <f t="shared" si="4"/>
        <v>126467902.12413538</v>
      </c>
    </row>
    <row r="54" spans="1:7" x14ac:dyDescent="0.2">
      <c r="A54" s="3">
        <f t="shared" si="5"/>
        <v>34</v>
      </c>
      <c r="B54" s="18">
        <f t="shared" si="6"/>
        <v>126467902.12413538</v>
      </c>
      <c r="C54" s="18">
        <f t="shared" si="0"/>
        <v>19918116.58123491</v>
      </c>
      <c r="D54" s="18">
        <f t="shared" si="1"/>
        <v>19918116.58123491</v>
      </c>
      <c r="E54" s="21">
        <f t="shared" si="2"/>
        <v>3161697.5531033846</v>
      </c>
      <c r="F54" s="18">
        <f t="shared" si="3"/>
        <v>16756419.028131526</v>
      </c>
      <c r="G54" s="19">
        <f t="shared" si="4"/>
        <v>109711483.09600385</v>
      </c>
    </row>
    <row r="55" spans="1:7" x14ac:dyDescent="0.2">
      <c r="A55" s="3">
        <f t="shared" si="5"/>
        <v>35</v>
      </c>
      <c r="B55" s="18">
        <f t="shared" si="6"/>
        <v>109711483.09600385</v>
      </c>
      <c r="C55" s="18">
        <f t="shared" si="0"/>
        <v>19918116.58123491</v>
      </c>
      <c r="D55" s="18">
        <f t="shared" si="1"/>
        <v>19918116.58123491</v>
      </c>
      <c r="E55" s="21">
        <f t="shared" si="2"/>
        <v>2742787.0774000962</v>
      </c>
      <c r="F55" s="18">
        <f t="shared" si="3"/>
        <v>17175329.503834814</v>
      </c>
      <c r="G55" s="19">
        <f t="shared" si="4"/>
        <v>92536153.592169032</v>
      </c>
    </row>
    <row r="56" spans="1:7" x14ac:dyDescent="0.2">
      <c r="A56" s="3">
        <f t="shared" si="5"/>
        <v>36</v>
      </c>
      <c r="B56" s="18">
        <f t="shared" si="6"/>
        <v>92536153.592169032</v>
      </c>
      <c r="C56" s="18">
        <f t="shared" si="0"/>
        <v>19918116.58123491</v>
      </c>
      <c r="D56" s="18">
        <f t="shared" si="1"/>
        <v>19918116.58123491</v>
      </c>
      <c r="E56" s="21">
        <f t="shared" si="2"/>
        <v>2313403.8398042261</v>
      </c>
      <c r="F56" s="18">
        <f t="shared" si="3"/>
        <v>17604712.741430685</v>
      </c>
      <c r="G56" s="19">
        <f t="shared" si="4"/>
        <v>74931440.850738347</v>
      </c>
    </row>
    <row r="57" spans="1:7" x14ac:dyDescent="0.2">
      <c r="A57" s="3">
        <f t="shared" si="5"/>
        <v>37</v>
      </c>
      <c r="B57" s="18">
        <f t="shared" si="6"/>
        <v>74931440.850738347</v>
      </c>
      <c r="C57" s="18">
        <f t="shared" si="0"/>
        <v>19918116.58123491</v>
      </c>
      <c r="D57" s="18">
        <f t="shared" si="1"/>
        <v>19918116.58123491</v>
      </c>
      <c r="E57" s="21">
        <f t="shared" si="2"/>
        <v>1873286.0212684588</v>
      </c>
      <c r="F57" s="18">
        <f t="shared" si="3"/>
        <v>18044830.559966452</v>
      </c>
      <c r="G57" s="19">
        <f t="shared" si="4"/>
        <v>56886610.290771894</v>
      </c>
    </row>
    <row r="58" spans="1:7" x14ac:dyDescent="0.2">
      <c r="A58" s="3">
        <f t="shared" si="5"/>
        <v>38</v>
      </c>
      <c r="B58" s="18">
        <f t="shared" si="6"/>
        <v>56886610.290771894</v>
      </c>
      <c r="C58" s="18">
        <f t="shared" si="0"/>
        <v>19918116.58123491</v>
      </c>
      <c r="D58" s="18">
        <f t="shared" si="1"/>
        <v>19918116.58123491</v>
      </c>
      <c r="E58" s="21">
        <f t="shared" si="2"/>
        <v>1422165.2572692975</v>
      </c>
      <c r="F58" s="18">
        <f t="shared" si="3"/>
        <v>18495951.323965613</v>
      </c>
      <c r="G58" s="19">
        <f t="shared" si="4"/>
        <v>38390658.966806278</v>
      </c>
    </row>
    <row r="59" spans="1:7" x14ac:dyDescent="0.2">
      <c r="A59" s="3">
        <f t="shared" si="5"/>
        <v>39</v>
      </c>
      <c r="B59" s="18">
        <f t="shared" si="6"/>
        <v>38390658.966806278</v>
      </c>
      <c r="C59" s="18">
        <f t="shared" si="0"/>
        <v>19918116.58123491</v>
      </c>
      <c r="D59" s="18">
        <f t="shared" si="1"/>
        <v>19918116.58123491</v>
      </c>
      <c r="E59" s="21">
        <f t="shared" si="2"/>
        <v>959766.47417015699</v>
      </c>
      <c r="F59" s="18">
        <f t="shared" si="3"/>
        <v>18958350.107064754</v>
      </c>
      <c r="G59" s="19">
        <f t="shared" si="4"/>
        <v>19432308.859741524</v>
      </c>
    </row>
    <row r="60" spans="1:7" ht="13.5" thickBot="1" x14ac:dyDescent="0.25">
      <c r="A60" s="3">
        <f t="shared" si="5"/>
        <v>40</v>
      </c>
      <c r="B60" s="18">
        <f t="shared" si="6"/>
        <v>19432308.859741524</v>
      </c>
      <c r="C60" s="18">
        <f t="shared" si="0"/>
        <v>19918116.58123491</v>
      </c>
      <c r="D60" s="18">
        <f t="shared" si="1"/>
        <v>19918116.58123491</v>
      </c>
      <c r="E60" s="21">
        <f t="shared" si="2"/>
        <v>485807.72149353812</v>
      </c>
      <c r="F60" s="18">
        <f t="shared" si="3"/>
        <v>19432308.859741371</v>
      </c>
      <c r="G60" s="19">
        <f t="shared" si="4"/>
        <v>1.5273690223693848E-7</v>
      </c>
    </row>
    <row r="61" spans="1:7" hidden="1" x14ac:dyDescent="0.2">
      <c r="A61" s="3">
        <f t="shared" si="5"/>
        <v>41</v>
      </c>
      <c r="B61" s="18">
        <f t="shared" si="6"/>
        <v>0</v>
      </c>
      <c r="C61" s="18">
        <f t="shared" si="0"/>
        <v>0</v>
      </c>
      <c r="D61" s="18">
        <f t="shared" si="1"/>
        <v>0</v>
      </c>
      <c r="E61" s="21">
        <f t="shared" si="2"/>
        <v>0</v>
      </c>
      <c r="F61" s="18">
        <f t="shared" si="3"/>
        <v>0</v>
      </c>
      <c r="G61" s="19">
        <f t="shared" si="4"/>
        <v>0</v>
      </c>
    </row>
    <row r="62" spans="1:7" hidden="1" x14ac:dyDescent="0.2">
      <c r="A62" s="3">
        <f t="shared" si="5"/>
        <v>42</v>
      </c>
      <c r="B62" s="18">
        <f t="shared" si="6"/>
        <v>0</v>
      </c>
      <c r="C62" s="18">
        <f t="shared" si="0"/>
        <v>0</v>
      </c>
      <c r="D62" s="18">
        <f t="shared" si="1"/>
        <v>0</v>
      </c>
      <c r="E62" s="21">
        <f t="shared" si="2"/>
        <v>0</v>
      </c>
      <c r="F62" s="18">
        <f t="shared" si="3"/>
        <v>0</v>
      </c>
      <c r="G62" s="19">
        <f t="shared" si="4"/>
        <v>0</v>
      </c>
    </row>
    <row r="63" spans="1:7" hidden="1" x14ac:dyDescent="0.2">
      <c r="A63" s="3">
        <f t="shared" si="5"/>
        <v>43</v>
      </c>
      <c r="B63" s="18">
        <f t="shared" si="6"/>
        <v>0</v>
      </c>
      <c r="C63" s="18">
        <f t="shared" si="0"/>
        <v>0</v>
      </c>
      <c r="D63" s="18">
        <f t="shared" si="1"/>
        <v>0</v>
      </c>
      <c r="E63" s="21">
        <f t="shared" si="2"/>
        <v>0</v>
      </c>
      <c r="F63" s="18">
        <f t="shared" si="3"/>
        <v>0</v>
      </c>
      <c r="G63" s="19">
        <f t="shared" si="4"/>
        <v>0</v>
      </c>
    </row>
    <row r="64" spans="1:7" hidden="1" x14ac:dyDescent="0.2">
      <c r="A64" s="3">
        <f t="shared" si="5"/>
        <v>44</v>
      </c>
      <c r="B64" s="18">
        <f t="shared" si="6"/>
        <v>0</v>
      </c>
      <c r="C64" s="18">
        <f t="shared" si="0"/>
        <v>0</v>
      </c>
      <c r="D64" s="18">
        <f t="shared" si="1"/>
        <v>0</v>
      </c>
      <c r="E64" s="21">
        <f t="shared" si="2"/>
        <v>0</v>
      </c>
      <c r="F64" s="18">
        <f t="shared" si="3"/>
        <v>0</v>
      </c>
      <c r="G64" s="19">
        <f t="shared" si="4"/>
        <v>0</v>
      </c>
    </row>
    <row r="65" spans="1:7" hidden="1" x14ac:dyDescent="0.2">
      <c r="A65" s="3">
        <f t="shared" si="5"/>
        <v>45</v>
      </c>
      <c r="B65" s="18">
        <f t="shared" si="6"/>
        <v>0</v>
      </c>
      <c r="C65" s="18">
        <f t="shared" si="0"/>
        <v>0</v>
      </c>
      <c r="D65" s="18">
        <f t="shared" si="1"/>
        <v>0</v>
      </c>
      <c r="E65" s="21">
        <f t="shared" si="2"/>
        <v>0</v>
      </c>
      <c r="F65" s="18">
        <f t="shared" si="3"/>
        <v>0</v>
      </c>
      <c r="G65" s="19">
        <f t="shared" si="4"/>
        <v>0</v>
      </c>
    </row>
    <row r="66" spans="1:7" hidden="1" x14ac:dyDescent="0.2">
      <c r="A66" s="3">
        <f t="shared" si="5"/>
        <v>46</v>
      </c>
      <c r="B66" s="18">
        <f t="shared" si="6"/>
        <v>0</v>
      </c>
      <c r="C66" s="18">
        <f t="shared" si="0"/>
        <v>0</v>
      </c>
      <c r="D66" s="18">
        <f t="shared" si="1"/>
        <v>0</v>
      </c>
      <c r="E66" s="21">
        <f t="shared" si="2"/>
        <v>0</v>
      </c>
      <c r="F66" s="18">
        <f t="shared" si="3"/>
        <v>0</v>
      </c>
      <c r="G66" s="19">
        <f t="shared" si="4"/>
        <v>0</v>
      </c>
    </row>
    <row r="67" spans="1:7" hidden="1" x14ac:dyDescent="0.2">
      <c r="A67" s="3">
        <f t="shared" si="5"/>
        <v>47</v>
      </c>
      <c r="B67" s="18">
        <f t="shared" si="6"/>
        <v>0</v>
      </c>
      <c r="C67" s="18">
        <f t="shared" si="0"/>
        <v>0</v>
      </c>
      <c r="D67" s="18">
        <f t="shared" si="1"/>
        <v>0</v>
      </c>
      <c r="E67" s="21">
        <f t="shared" si="2"/>
        <v>0</v>
      </c>
      <c r="F67" s="18">
        <f t="shared" si="3"/>
        <v>0</v>
      </c>
      <c r="G67" s="19">
        <f t="shared" si="4"/>
        <v>0</v>
      </c>
    </row>
    <row r="68" spans="1:7" hidden="1" x14ac:dyDescent="0.2">
      <c r="A68" s="3">
        <f t="shared" si="5"/>
        <v>48</v>
      </c>
      <c r="B68" s="18">
        <f t="shared" si="6"/>
        <v>0</v>
      </c>
      <c r="C68" s="18">
        <f t="shared" si="0"/>
        <v>0</v>
      </c>
      <c r="D68" s="18">
        <f t="shared" si="1"/>
        <v>0</v>
      </c>
      <c r="E68" s="21">
        <f t="shared" si="2"/>
        <v>0</v>
      </c>
      <c r="F68" s="18">
        <f t="shared" si="3"/>
        <v>0</v>
      </c>
      <c r="G68" s="19">
        <f t="shared" si="4"/>
        <v>0</v>
      </c>
    </row>
    <row r="69" spans="1:7" hidden="1" x14ac:dyDescent="0.2">
      <c r="A69" s="3">
        <f t="shared" si="5"/>
        <v>49</v>
      </c>
      <c r="B69" s="18">
        <f t="shared" si="6"/>
        <v>0</v>
      </c>
      <c r="C69" s="18">
        <f t="shared" si="0"/>
        <v>0</v>
      </c>
      <c r="D69" s="18">
        <f t="shared" si="1"/>
        <v>0</v>
      </c>
      <c r="E69" s="21">
        <f t="shared" si="2"/>
        <v>0</v>
      </c>
      <c r="F69" s="18">
        <f t="shared" si="3"/>
        <v>0</v>
      </c>
      <c r="G69" s="19">
        <f t="shared" si="4"/>
        <v>0</v>
      </c>
    </row>
    <row r="70" spans="1:7" hidden="1" x14ac:dyDescent="0.2">
      <c r="A70" s="3">
        <f t="shared" si="5"/>
        <v>50</v>
      </c>
      <c r="B70" s="18">
        <f t="shared" si="6"/>
        <v>0</v>
      </c>
      <c r="C70" s="18">
        <f t="shared" si="0"/>
        <v>0</v>
      </c>
      <c r="D70" s="18">
        <f t="shared" si="1"/>
        <v>0</v>
      </c>
      <c r="E70" s="21">
        <f t="shared" si="2"/>
        <v>0</v>
      </c>
      <c r="F70" s="18">
        <f t="shared" si="3"/>
        <v>0</v>
      </c>
      <c r="G70" s="19">
        <f t="shared" si="4"/>
        <v>0</v>
      </c>
    </row>
    <row r="71" spans="1:7" hidden="1" x14ac:dyDescent="0.2">
      <c r="A71" s="3">
        <f t="shared" si="5"/>
        <v>51</v>
      </c>
      <c r="B71" s="18">
        <f t="shared" si="6"/>
        <v>0</v>
      </c>
      <c r="C71" s="18">
        <f t="shared" si="0"/>
        <v>0</v>
      </c>
      <c r="D71" s="18">
        <f t="shared" si="1"/>
        <v>0</v>
      </c>
      <c r="E71" s="21">
        <f t="shared" si="2"/>
        <v>0</v>
      </c>
      <c r="F71" s="18">
        <f t="shared" si="3"/>
        <v>0</v>
      </c>
      <c r="G71" s="19">
        <f t="shared" si="4"/>
        <v>0</v>
      </c>
    </row>
    <row r="72" spans="1:7" hidden="1" x14ac:dyDescent="0.2">
      <c r="A72" s="3">
        <f t="shared" si="5"/>
        <v>52</v>
      </c>
      <c r="B72" s="18">
        <f t="shared" si="6"/>
        <v>0</v>
      </c>
      <c r="C72" s="18">
        <f t="shared" si="0"/>
        <v>0</v>
      </c>
      <c r="D72" s="18">
        <f t="shared" si="1"/>
        <v>0</v>
      </c>
      <c r="E72" s="21">
        <f t="shared" si="2"/>
        <v>0</v>
      </c>
      <c r="F72" s="18">
        <f t="shared" si="3"/>
        <v>0</v>
      </c>
      <c r="G72" s="19">
        <f t="shared" si="4"/>
        <v>0</v>
      </c>
    </row>
    <row r="73" spans="1:7" hidden="1" x14ac:dyDescent="0.2">
      <c r="A73" s="3">
        <f t="shared" si="5"/>
        <v>53</v>
      </c>
      <c r="B73" s="18">
        <f t="shared" si="6"/>
        <v>0</v>
      </c>
      <c r="C73" s="18">
        <f t="shared" si="0"/>
        <v>0</v>
      </c>
      <c r="D73" s="18">
        <f t="shared" si="1"/>
        <v>0</v>
      </c>
      <c r="E73" s="21">
        <f t="shared" si="2"/>
        <v>0</v>
      </c>
      <c r="F73" s="18">
        <f t="shared" si="3"/>
        <v>0</v>
      </c>
      <c r="G73" s="19">
        <f t="shared" si="4"/>
        <v>0</v>
      </c>
    </row>
    <row r="74" spans="1:7" hidden="1" x14ac:dyDescent="0.2">
      <c r="A74" s="3">
        <f t="shared" si="5"/>
        <v>54</v>
      </c>
      <c r="B74" s="18">
        <f t="shared" si="6"/>
        <v>0</v>
      </c>
      <c r="C74" s="18">
        <f t="shared" si="0"/>
        <v>0</v>
      </c>
      <c r="D74" s="18">
        <f t="shared" si="1"/>
        <v>0</v>
      </c>
      <c r="E74" s="21">
        <f t="shared" si="2"/>
        <v>0</v>
      </c>
      <c r="F74" s="18">
        <f t="shared" si="3"/>
        <v>0</v>
      </c>
      <c r="G74" s="19">
        <f t="shared" si="4"/>
        <v>0</v>
      </c>
    </row>
    <row r="75" spans="1:7" hidden="1" x14ac:dyDescent="0.2">
      <c r="A75" s="3">
        <f t="shared" si="5"/>
        <v>55</v>
      </c>
      <c r="B75" s="18">
        <f t="shared" si="6"/>
        <v>0</v>
      </c>
      <c r="C75" s="18">
        <f t="shared" si="0"/>
        <v>0</v>
      </c>
      <c r="D75" s="18">
        <f t="shared" si="1"/>
        <v>0</v>
      </c>
      <c r="E75" s="21">
        <f t="shared" si="2"/>
        <v>0</v>
      </c>
      <c r="F75" s="18">
        <f t="shared" si="3"/>
        <v>0</v>
      </c>
      <c r="G75" s="19">
        <f t="shared" si="4"/>
        <v>0</v>
      </c>
    </row>
    <row r="76" spans="1:7" hidden="1" x14ac:dyDescent="0.2">
      <c r="A76" s="3">
        <f t="shared" si="5"/>
        <v>56</v>
      </c>
      <c r="B76" s="18">
        <f t="shared" si="6"/>
        <v>0</v>
      </c>
      <c r="C76" s="18">
        <f t="shared" si="0"/>
        <v>0</v>
      </c>
      <c r="D76" s="18">
        <f t="shared" si="1"/>
        <v>0</v>
      </c>
      <c r="E76" s="21">
        <f t="shared" si="2"/>
        <v>0</v>
      </c>
      <c r="F76" s="18">
        <f t="shared" si="3"/>
        <v>0</v>
      </c>
      <c r="G76" s="19">
        <f t="shared" si="4"/>
        <v>0</v>
      </c>
    </row>
    <row r="77" spans="1:7" hidden="1" x14ac:dyDescent="0.2">
      <c r="A77" s="3">
        <f t="shared" si="5"/>
        <v>57</v>
      </c>
      <c r="B77" s="18">
        <f t="shared" si="6"/>
        <v>0</v>
      </c>
      <c r="C77" s="18">
        <f t="shared" si="0"/>
        <v>0</v>
      </c>
      <c r="D77" s="18">
        <f t="shared" si="1"/>
        <v>0</v>
      </c>
      <c r="E77" s="21">
        <f t="shared" si="2"/>
        <v>0</v>
      </c>
      <c r="F77" s="18">
        <f t="shared" si="3"/>
        <v>0</v>
      </c>
      <c r="G77" s="19">
        <f t="shared" si="4"/>
        <v>0</v>
      </c>
    </row>
    <row r="78" spans="1:7" hidden="1" x14ac:dyDescent="0.2">
      <c r="A78" s="3">
        <f t="shared" si="5"/>
        <v>58</v>
      </c>
      <c r="B78" s="18">
        <f t="shared" si="6"/>
        <v>0</v>
      </c>
      <c r="C78" s="18">
        <f t="shared" si="0"/>
        <v>0</v>
      </c>
      <c r="D78" s="18">
        <f t="shared" si="1"/>
        <v>0</v>
      </c>
      <c r="E78" s="21">
        <f t="shared" si="2"/>
        <v>0</v>
      </c>
      <c r="F78" s="18">
        <f t="shared" si="3"/>
        <v>0</v>
      </c>
      <c r="G78" s="19">
        <f t="shared" si="4"/>
        <v>0</v>
      </c>
    </row>
    <row r="79" spans="1:7" hidden="1" x14ac:dyDescent="0.2">
      <c r="A79" s="3">
        <f t="shared" si="5"/>
        <v>59</v>
      </c>
      <c r="B79" s="18">
        <f t="shared" si="6"/>
        <v>0</v>
      </c>
      <c r="C79" s="18">
        <f t="shared" si="0"/>
        <v>0</v>
      </c>
      <c r="D79" s="18">
        <f t="shared" si="1"/>
        <v>0</v>
      </c>
      <c r="E79" s="21">
        <f t="shared" si="2"/>
        <v>0</v>
      </c>
      <c r="F79" s="18">
        <f t="shared" si="3"/>
        <v>0</v>
      </c>
      <c r="G79" s="19">
        <f t="shared" si="4"/>
        <v>0</v>
      </c>
    </row>
    <row r="80" spans="1:7" hidden="1" x14ac:dyDescent="0.2">
      <c r="A80" s="3">
        <f t="shared" si="5"/>
        <v>60</v>
      </c>
      <c r="B80" s="18">
        <f t="shared" si="6"/>
        <v>0</v>
      </c>
      <c r="C80" s="18">
        <f t="shared" si="0"/>
        <v>0</v>
      </c>
      <c r="D80" s="18">
        <f t="shared" si="1"/>
        <v>0</v>
      </c>
      <c r="E80" s="21">
        <f t="shared" si="2"/>
        <v>0</v>
      </c>
      <c r="F80" s="18">
        <f t="shared" si="3"/>
        <v>0</v>
      </c>
      <c r="G80" s="19">
        <f t="shared" si="4"/>
        <v>0</v>
      </c>
    </row>
    <row r="81" spans="1:7" hidden="1" x14ac:dyDescent="0.2">
      <c r="A81" s="3">
        <f t="shared" si="5"/>
        <v>61</v>
      </c>
      <c r="B81" s="18">
        <f t="shared" si="6"/>
        <v>0</v>
      </c>
      <c r="C81" s="18">
        <f t="shared" si="0"/>
        <v>0</v>
      </c>
      <c r="D81" s="18">
        <f t="shared" si="1"/>
        <v>0</v>
      </c>
      <c r="E81" s="21">
        <f t="shared" si="2"/>
        <v>0</v>
      </c>
      <c r="F81" s="18">
        <f t="shared" si="3"/>
        <v>0</v>
      </c>
      <c r="G81" s="19">
        <f t="shared" si="4"/>
        <v>0</v>
      </c>
    </row>
    <row r="82" spans="1:7" hidden="1" x14ac:dyDescent="0.2">
      <c r="A82" s="3">
        <f t="shared" si="5"/>
        <v>62</v>
      </c>
      <c r="B82" s="18">
        <f t="shared" si="6"/>
        <v>0</v>
      </c>
      <c r="C82" s="18">
        <f t="shared" si="0"/>
        <v>0</v>
      </c>
      <c r="D82" s="18">
        <f t="shared" si="1"/>
        <v>0</v>
      </c>
      <c r="E82" s="21">
        <f t="shared" si="2"/>
        <v>0</v>
      </c>
      <c r="F82" s="18">
        <f t="shared" si="3"/>
        <v>0</v>
      </c>
      <c r="G82" s="19">
        <f t="shared" si="4"/>
        <v>0</v>
      </c>
    </row>
    <row r="83" spans="1:7" hidden="1" x14ac:dyDescent="0.2">
      <c r="A83" s="3">
        <f t="shared" si="5"/>
        <v>63</v>
      </c>
      <c r="B83" s="18">
        <f t="shared" si="6"/>
        <v>0</v>
      </c>
      <c r="C83" s="18">
        <f t="shared" si="0"/>
        <v>0</v>
      </c>
      <c r="D83" s="18">
        <f t="shared" si="1"/>
        <v>0</v>
      </c>
      <c r="E83" s="21">
        <f t="shared" si="2"/>
        <v>0</v>
      </c>
      <c r="F83" s="18">
        <f t="shared" si="3"/>
        <v>0</v>
      </c>
      <c r="G83" s="19">
        <f t="shared" si="4"/>
        <v>0</v>
      </c>
    </row>
    <row r="84" spans="1:7" hidden="1" x14ac:dyDescent="0.2">
      <c r="A84" s="3">
        <f t="shared" si="5"/>
        <v>64</v>
      </c>
      <c r="B84" s="18">
        <f t="shared" si="6"/>
        <v>0</v>
      </c>
      <c r="C84" s="18">
        <f t="shared" si="0"/>
        <v>0</v>
      </c>
      <c r="D84" s="18">
        <f t="shared" si="1"/>
        <v>0</v>
      </c>
      <c r="E84" s="21">
        <f t="shared" si="2"/>
        <v>0</v>
      </c>
      <c r="F84" s="18">
        <f t="shared" si="3"/>
        <v>0</v>
      </c>
      <c r="G84" s="19">
        <f t="shared" si="4"/>
        <v>0</v>
      </c>
    </row>
    <row r="85" spans="1:7" hidden="1" x14ac:dyDescent="0.2">
      <c r="A85" s="3">
        <f t="shared" si="5"/>
        <v>65</v>
      </c>
      <c r="B85" s="18">
        <f t="shared" si="6"/>
        <v>0</v>
      </c>
      <c r="C85" s="18">
        <f t="shared" ref="C85:C148" si="7">IF(A85&lt;=$D$9,$D$14*-1,0)</f>
        <v>0</v>
      </c>
      <c r="D85" s="18">
        <f t="shared" ref="D85:D148" si="8">IF(A85&gt;$D$9,0,$D$11*-1)</f>
        <v>0</v>
      </c>
      <c r="E85" s="21">
        <f t="shared" ref="E85:E148" si="9">B85*$D$10</f>
        <v>0</v>
      </c>
      <c r="F85" s="18">
        <f t="shared" ref="F85:F148" si="10">D85-E85</f>
        <v>0</v>
      </c>
      <c r="G85" s="19">
        <f t="shared" ref="G85:G148" si="11">B85-F85</f>
        <v>0</v>
      </c>
    </row>
    <row r="86" spans="1:7" hidden="1" x14ac:dyDescent="0.2">
      <c r="A86" s="3">
        <f t="shared" ref="A86:A149" si="12">A85+1</f>
        <v>66</v>
      </c>
      <c r="B86" s="18">
        <f t="shared" ref="B86:B149" si="13">IF(A86&lt;=$D$9,G85,0)</f>
        <v>0</v>
      </c>
      <c r="C86" s="18">
        <f t="shared" si="7"/>
        <v>0</v>
      </c>
      <c r="D86" s="18">
        <f t="shared" si="8"/>
        <v>0</v>
      </c>
      <c r="E86" s="21">
        <f t="shared" si="9"/>
        <v>0</v>
      </c>
      <c r="F86" s="18">
        <f t="shared" si="10"/>
        <v>0</v>
      </c>
      <c r="G86" s="19">
        <f t="shared" si="11"/>
        <v>0</v>
      </c>
    </row>
    <row r="87" spans="1:7" hidden="1" x14ac:dyDescent="0.2">
      <c r="A87" s="3">
        <f t="shared" si="12"/>
        <v>67</v>
      </c>
      <c r="B87" s="18">
        <f t="shared" si="13"/>
        <v>0</v>
      </c>
      <c r="C87" s="18">
        <f t="shared" si="7"/>
        <v>0</v>
      </c>
      <c r="D87" s="18">
        <f t="shared" si="8"/>
        <v>0</v>
      </c>
      <c r="E87" s="21">
        <f t="shared" si="9"/>
        <v>0</v>
      </c>
      <c r="F87" s="18">
        <f t="shared" si="10"/>
        <v>0</v>
      </c>
      <c r="G87" s="19">
        <f t="shared" si="11"/>
        <v>0</v>
      </c>
    </row>
    <row r="88" spans="1:7" hidden="1" x14ac:dyDescent="0.2">
      <c r="A88" s="3">
        <f t="shared" si="12"/>
        <v>68</v>
      </c>
      <c r="B88" s="18">
        <f t="shared" si="13"/>
        <v>0</v>
      </c>
      <c r="C88" s="18">
        <f t="shared" si="7"/>
        <v>0</v>
      </c>
      <c r="D88" s="18">
        <f t="shared" si="8"/>
        <v>0</v>
      </c>
      <c r="E88" s="21">
        <f t="shared" si="9"/>
        <v>0</v>
      </c>
      <c r="F88" s="18">
        <f t="shared" si="10"/>
        <v>0</v>
      </c>
      <c r="G88" s="19">
        <f t="shared" si="11"/>
        <v>0</v>
      </c>
    </row>
    <row r="89" spans="1:7" hidden="1" x14ac:dyDescent="0.2">
      <c r="A89" s="3">
        <f t="shared" si="12"/>
        <v>69</v>
      </c>
      <c r="B89" s="18">
        <f t="shared" si="13"/>
        <v>0</v>
      </c>
      <c r="C89" s="18">
        <f t="shared" si="7"/>
        <v>0</v>
      </c>
      <c r="D89" s="18">
        <f t="shared" si="8"/>
        <v>0</v>
      </c>
      <c r="E89" s="21">
        <f t="shared" si="9"/>
        <v>0</v>
      </c>
      <c r="F89" s="18">
        <f t="shared" si="10"/>
        <v>0</v>
      </c>
      <c r="G89" s="19">
        <f t="shared" si="11"/>
        <v>0</v>
      </c>
    </row>
    <row r="90" spans="1:7" hidden="1" x14ac:dyDescent="0.2">
      <c r="A90" s="3">
        <f t="shared" si="12"/>
        <v>70</v>
      </c>
      <c r="B90" s="18">
        <f t="shared" si="13"/>
        <v>0</v>
      </c>
      <c r="C90" s="18">
        <f t="shared" si="7"/>
        <v>0</v>
      </c>
      <c r="D90" s="18">
        <f t="shared" si="8"/>
        <v>0</v>
      </c>
      <c r="E90" s="21">
        <f t="shared" si="9"/>
        <v>0</v>
      </c>
      <c r="F90" s="18">
        <f t="shared" si="10"/>
        <v>0</v>
      </c>
      <c r="G90" s="19">
        <f t="shared" si="11"/>
        <v>0</v>
      </c>
    </row>
    <row r="91" spans="1:7" hidden="1" x14ac:dyDescent="0.2">
      <c r="A91" s="3">
        <f t="shared" si="12"/>
        <v>71</v>
      </c>
      <c r="B91" s="18">
        <f t="shared" si="13"/>
        <v>0</v>
      </c>
      <c r="C91" s="18">
        <f t="shared" si="7"/>
        <v>0</v>
      </c>
      <c r="D91" s="18">
        <f t="shared" si="8"/>
        <v>0</v>
      </c>
      <c r="E91" s="21">
        <f t="shared" si="9"/>
        <v>0</v>
      </c>
      <c r="F91" s="18">
        <f t="shared" si="10"/>
        <v>0</v>
      </c>
      <c r="G91" s="19">
        <f t="shared" si="11"/>
        <v>0</v>
      </c>
    </row>
    <row r="92" spans="1:7" hidden="1" x14ac:dyDescent="0.2">
      <c r="A92" s="3">
        <f t="shared" si="12"/>
        <v>72</v>
      </c>
      <c r="B92" s="18">
        <f t="shared" si="13"/>
        <v>0</v>
      </c>
      <c r="C92" s="18">
        <f t="shared" si="7"/>
        <v>0</v>
      </c>
      <c r="D92" s="18">
        <f t="shared" si="8"/>
        <v>0</v>
      </c>
      <c r="E92" s="21">
        <f t="shared" si="9"/>
        <v>0</v>
      </c>
      <c r="F92" s="18">
        <f t="shared" si="10"/>
        <v>0</v>
      </c>
      <c r="G92" s="19">
        <f t="shared" si="11"/>
        <v>0</v>
      </c>
    </row>
    <row r="93" spans="1:7" hidden="1" x14ac:dyDescent="0.2">
      <c r="A93" s="3">
        <f t="shared" si="12"/>
        <v>73</v>
      </c>
      <c r="B93" s="18">
        <f t="shared" si="13"/>
        <v>0</v>
      </c>
      <c r="C93" s="18">
        <f t="shared" si="7"/>
        <v>0</v>
      </c>
      <c r="D93" s="18">
        <f t="shared" si="8"/>
        <v>0</v>
      </c>
      <c r="E93" s="21">
        <f t="shared" si="9"/>
        <v>0</v>
      </c>
      <c r="F93" s="18">
        <f t="shared" si="10"/>
        <v>0</v>
      </c>
      <c r="G93" s="19">
        <f t="shared" si="11"/>
        <v>0</v>
      </c>
    </row>
    <row r="94" spans="1:7" hidden="1" x14ac:dyDescent="0.2">
      <c r="A94" s="3">
        <f t="shared" si="12"/>
        <v>74</v>
      </c>
      <c r="B94" s="18">
        <f t="shared" si="13"/>
        <v>0</v>
      </c>
      <c r="C94" s="18">
        <f t="shared" si="7"/>
        <v>0</v>
      </c>
      <c r="D94" s="18">
        <f t="shared" si="8"/>
        <v>0</v>
      </c>
      <c r="E94" s="21">
        <f t="shared" si="9"/>
        <v>0</v>
      </c>
      <c r="F94" s="18">
        <f t="shared" si="10"/>
        <v>0</v>
      </c>
      <c r="G94" s="19">
        <f t="shared" si="11"/>
        <v>0</v>
      </c>
    </row>
    <row r="95" spans="1:7" hidden="1" x14ac:dyDescent="0.2">
      <c r="A95" s="3">
        <f t="shared" si="12"/>
        <v>75</v>
      </c>
      <c r="B95" s="18">
        <f t="shared" si="13"/>
        <v>0</v>
      </c>
      <c r="C95" s="18">
        <f t="shared" si="7"/>
        <v>0</v>
      </c>
      <c r="D95" s="18">
        <f t="shared" si="8"/>
        <v>0</v>
      </c>
      <c r="E95" s="21">
        <f t="shared" si="9"/>
        <v>0</v>
      </c>
      <c r="F95" s="18">
        <f t="shared" si="10"/>
        <v>0</v>
      </c>
      <c r="G95" s="19">
        <f t="shared" si="11"/>
        <v>0</v>
      </c>
    </row>
    <row r="96" spans="1:7" hidden="1" x14ac:dyDescent="0.2">
      <c r="A96" s="3">
        <f t="shared" si="12"/>
        <v>76</v>
      </c>
      <c r="B96" s="18">
        <f t="shared" si="13"/>
        <v>0</v>
      </c>
      <c r="C96" s="18">
        <f t="shared" si="7"/>
        <v>0</v>
      </c>
      <c r="D96" s="18">
        <f t="shared" si="8"/>
        <v>0</v>
      </c>
      <c r="E96" s="21">
        <f t="shared" si="9"/>
        <v>0</v>
      </c>
      <c r="F96" s="18">
        <f t="shared" si="10"/>
        <v>0</v>
      </c>
      <c r="G96" s="19">
        <f t="shared" si="11"/>
        <v>0</v>
      </c>
    </row>
    <row r="97" spans="1:7" hidden="1" x14ac:dyDescent="0.2">
      <c r="A97" s="3">
        <f t="shared" si="12"/>
        <v>77</v>
      </c>
      <c r="B97" s="18">
        <f t="shared" si="13"/>
        <v>0</v>
      </c>
      <c r="C97" s="18">
        <f t="shared" si="7"/>
        <v>0</v>
      </c>
      <c r="D97" s="18">
        <f t="shared" si="8"/>
        <v>0</v>
      </c>
      <c r="E97" s="21">
        <f t="shared" si="9"/>
        <v>0</v>
      </c>
      <c r="F97" s="18">
        <f t="shared" si="10"/>
        <v>0</v>
      </c>
      <c r="G97" s="19">
        <f t="shared" si="11"/>
        <v>0</v>
      </c>
    </row>
    <row r="98" spans="1:7" hidden="1" x14ac:dyDescent="0.2">
      <c r="A98" s="3">
        <f t="shared" si="12"/>
        <v>78</v>
      </c>
      <c r="B98" s="18">
        <f t="shared" si="13"/>
        <v>0</v>
      </c>
      <c r="C98" s="18">
        <f t="shared" si="7"/>
        <v>0</v>
      </c>
      <c r="D98" s="18">
        <f t="shared" si="8"/>
        <v>0</v>
      </c>
      <c r="E98" s="21">
        <f t="shared" si="9"/>
        <v>0</v>
      </c>
      <c r="F98" s="18">
        <f t="shared" si="10"/>
        <v>0</v>
      </c>
      <c r="G98" s="19">
        <f t="shared" si="11"/>
        <v>0</v>
      </c>
    </row>
    <row r="99" spans="1:7" hidden="1" x14ac:dyDescent="0.2">
      <c r="A99" s="3">
        <f t="shared" si="12"/>
        <v>79</v>
      </c>
      <c r="B99" s="18">
        <f t="shared" si="13"/>
        <v>0</v>
      </c>
      <c r="C99" s="18">
        <f t="shared" si="7"/>
        <v>0</v>
      </c>
      <c r="D99" s="18">
        <f t="shared" si="8"/>
        <v>0</v>
      </c>
      <c r="E99" s="21">
        <f t="shared" si="9"/>
        <v>0</v>
      </c>
      <c r="F99" s="18">
        <f t="shared" si="10"/>
        <v>0</v>
      </c>
      <c r="G99" s="19">
        <f t="shared" si="11"/>
        <v>0</v>
      </c>
    </row>
    <row r="100" spans="1:7" hidden="1" x14ac:dyDescent="0.2">
      <c r="A100" s="3">
        <f t="shared" si="12"/>
        <v>80</v>
      </c>
      <c r="B100" s="18">
        <f t="shared" si="13"/>
        <v>0</v>
      </c>
      <c r="C100" s="18">
        <f t="shared" si="7"/>
        <v>0</v>
      </c>
      <c r="D100" s="18">
        <f t="shared" si="8"/>
        <v>0</v>
      </c>
      <c r="E100" s="21">
        <f t="shared" si="9"/>
        <v>0</v>
      </c>
      <c r="F100" s="18">
        <f t="shared" si="10"/>
        <v>0</v>
      </c>
      <c r="G100" s="19">
        <f t="shared" si="11"/>
        <v>0</v>
      </c>
    </row>
    <row r="101" spans="1:7" hidden="1" x14ac:dyDescent="0.2">
      <c r="A101" s="3">
        <f t="shared" si="12"/>
        <v>81</v>
      </c>
      <c r="B101" s="18">
        <f t="shared" si="13"/>
        <v>0</v>
      </c>
      <c r="C101" s="18">
        <f t="shared" si="7"/>
        <v>0</v>
      </c>
      <c r="D101" s="18">
        <f t="shared" si="8"/>
        <v>0</v>
      </c>
      <c r="E101" s="21">
        <f t="shared" si="9"/>
        <v>0</v>
      </c>
      <c r="F101" s="18">
        <f t="shared" si="10"/>
        <v>0</v>
      </c>
      <c r="G101" s="19">
        <f t="shared" si="11"/>
        <v>0</v>
      </c>
    </row>
    <row r="102" spans="1:7" hidden="1" x14ac:dyDescent="0.2">
      <c r="A102" s="3">
        <f t="shared" si="12"/>
        <v>82</v>
      </c>
      <c r="B102" s="18">
        <f t="shared" si="13"/>
        <v>0</v>
      </c>
      <c r="C102" s="18">
        <f t="shared" si="7"/>
        <v>0</v>
      </c>
      <c r="D102" s="18">
        <f t="shared" si="8"/>
        <v>0</v>
      </c>
      <c r="E102" s="21">
        <f t="shared" si="9"/>
        <v>0</v>
      </c>
      <c r="F102" s="18">
        <f t="shared" si="10"/>
        <v>0</v>
      </c>
      <c r="G102" s="19">
        <f t="shared" si="11"/>
        <v>0</v>
      </c>
    </row>
    <row r="103" spans="1:7" hidden="1" x14ac:dyDescent="0.2">
      <c r="A103" s="3">
        <f t="shared" si="12"/>
        <v>83</v>
      </c>
      <c r="B103" s="18">
        <f t="shared" si="13"/>
        <v>0</v>
      </c>
      <c r="C103" s="18">
        <f t="shared" si="7"/>
        <v>0</v>
      </c>
      <c r="D103" s="18">
        <f t="shared" si="8"/>
        <v>0</v>
      </c>
      <c r="E103" s="21">
        <f t="shared" si="9"/>
        <v>0</v>
      </c>
      <c r="F103" s="18">
        <f t="shared" si="10"/>
        <v>0</v>
      </c>
      <c r="G103" s="19">
        <f t="shared" si="11"/>
        <v>0</v>
      </c>
    </row>
    <row r="104" spans="1:7" hidden="1" x14ac:dyDescent="0.2">
      <c r="A104" s="3">
        <f t="shared" si="12"/>
        <v>84</v>
      </c>
      <c r="B104" s="18">
        <f t="shared" si="13"/>
        <v>0</v>
      </c>
      <c r="C104" s="18">
        <f t="shared" si="7"/>
        <v>0</v>
      </c>
      <c r="D104" s="18">
        <f t="shared" si="8"/>
        <v>0</v>
      </c>
      <c r="E104" s="21">
        <f t="shared" si="9"/>
        <v>0</v>
      </c>
      <c r="F104" s="18">
        <f t="shared" si="10"/>
        <v>0</v>
      </c>
      <c r="G104" s="19">
        <f t="shared" si="11"/>
        <v>0</v>
      </c>
    </row>
    <row r="105" spans="1:7" hidden="1" x14ac:dyDescent="0.2">
      <c r="A105" s="3">
        <f t="shared" si="12"/>
        <v>85</v>
      </c>
      <c r="B105" s="18">
        <f t="shared" si="13"/>
        <v>0</v>
      </c>
      <c r="C105" s="18">
        <f t="shared" si="7"/>
        <v>0</v>
      </c>
      <c r="D105" s="18">
        <f t="shared" si="8"/>
        <v>0</v>
      </c>
      <c r="E105" s="21">
        <f t="shared" si="9"/>
        <v>0</v>
      </c>
      <c r="F105" s="18">
        <f t="shared" si="10"/>
        <v>0</v>
      </c>
      <c r="G105" s="19">
        <f t="shared" si="11"/>
        <v>0</v>
      </c>
    </row>
    <row r="106" spans="1:7" hidden="1" x14ac:dyDescent="0.2">
      <c r="A106" s="3">
        <f t="shared" si="12"/>
        <v>86</v>
      </c>
      <c r="B106" s="18">
        <f t="shared" si="13"/>
        <v>0</v>
      </c>
      <c r="C106" s="18">
        <f t="shared" si="7"/>
        <v>0</v>
      </c>
      <c r="D106" s="18">
        <f t="shared" si="8"/>
        <v>0</v>
      </c>
      <c r="E106" s="21">
        <f t="shared" si="9"/>
        <v>0</v>
      </c>
      <c r="F106" s="18">
        <f t="shared" si="10"/>
        <v>0</v>
      </c>
      <c r="G106" s="19">
        <f t="shared" si="11"/>
        <v>0</v>
      </c>
    </row>
    <row r="107" spans="1:7" hidden="1" x14ac:dyDescent="0.2">
      <c r="A107" s="3">
        <f t="shared" si="12"/>
        <v>87</v>
      </c>
      <c r="B107" s="18">
        <f t="shared" si="13"/>
        <v>0</v>
      </c>
      <c r="C107" s="18">
        <f t="shared" si="7"/>
        <v>0</v>
      </c>
      <c r="D107" s="18">
        <f t="shared" si="8"/>
        <v>0</v>
      </c>
      <c r="E107" s="21">
        <f t="shared" si="9"/>
        <v>0</v>
      </c>
      <c r="F107" s="18">
        <f t="shared" si="10"/>
        <v>0</v>
      </c>
      <c r="G107" s="19">
        <f t="shared" si="11"/>
        <v>0</v>
      </c>
    </row>
    <row r="108" spans="1:7" hidden="1" x14ac:dyDescent="0.2">
      <c r="A108" s="3">
        <f t="shared" si="12"/>
        <v>88</v>
      </c>
      <c r="B108" s="18">
        <f t="shared" si="13"/>
        <v>0</v>
      </c>
      <c r="C108" s="18">
        <f t="shared" si="7"/>
        <v>0</v>
      </c>
      <c r="D108" s="18">
        <f t="shared" si="8"/>
        <v>0</v>
      </c>
      <c r="E108" s="21">
        <f t="shared" si="9"/>
        <v>0</v>
      </c>
      <c r="F108" s="18">
        <f t="shared" si="10"/>
        <v>0</v>
      </c>
      <c r="G108" s="19">
        <f t="shared" si="11"/>
        <v>0</v>
      </c>
    </row>
    <row r="109" spans="1:7" hidden="1" x14ac:dyDescent="0.2">
      <c r="A109" s="3">
        <f t="shared" si="12"/>
        <v>89</v>
      </c>
      <c r="B109" s="18">
        <f t="shared" si="13"/>
        <v>0</v>
      </c>
      <c r="C109" s="18">
        <f t="shared" si="7"/>
        <v>0</v>
      </c>
      <c r="D109" s="18">
        <f t="shared" si="8"/>
        <v>0</v>
      </c>
      <c r="E109" s="21">
        <f t="shared" si="9"/>
        <v>0</v>
      </c>
      <c r="F109" s="18">
        <f t="shared" si="10"/>
        <v>0</v>
      </c>
      <c r="G109" s="19">
        <f t="shared" si="11"/>
        <v>0</v>
      </c>
    </row>
    <row r="110" spans="1:7" hidden="1" x14ac:dyDescent="0.2">
      <c r="A110" s="3">
        <f t="shared" si="12"/>
        <v>90</v>
      </c>
      <c r="B110" s="18">
        <f t="shared" si="13"/>
        <v>0</v>
      </c>
      <c r="C110" s="18">
        <f t="shared" si="7"/>
        <v>0</v>
      </c>
      <c r="D110" s="18">
        <f t="shared" si="8"/>
        <v>0</v>
      </c>
      <c r="E110" s="21">
        <f t="shared" si="9"/>
        <v>0</v>
      </c>
      <c r="F110" s="18">
        <f t="shared" si="10"/>
        <v>0</v>
      </c>
      <c r="G110" s="19">
        <f t="shared" si="11"/>
        <v>0</v>
      </c>
    </row>
    <row r="111" spans="1:7" hidden="1" x14ac:dyDescent="0.2">
      <c r="A111" s="3">
        <f t="shared" si="12"/>
        <v>91</v>
      </c>
      <c r="B111" s="18">
        <f t="shared" si="13"/>
        <v>0</v>
      </c>
      <c r="C111" s="18">
        <f t="shared" si="7"/>
        <v>0</v>
      </c>
      <c r="D111" s="18">
        <f t="shared" si="8"/>
        <v>0</v>
      </c>
      <c r="E111" s="21">
        <f t="shared" si="9"/>
        <v>0</v>
      </c>
      <c r="F111" s="18">
        <f t="shared" si="10"/>
        <v>0</v>
      </c>
      <c r="G111" s="19">
        <f t="shared" si="11"/>
        <v>0</v>
      </c>
    </row>
    <row r="112" spans="1:7" hidden="1" x14ac:dyDescent="0.2">
      <c r="A112" s="3">
        <f t="shared" si="12"/>
        <v>92</v>
      </c>
      <c r="B112" s="18">
        <f t="shared" si="13"/>
        <v>0</v>
      </c>
      <c r="C112" s="18">
        <f t="shared" si="7"/>
        <v>0</v>
      </c>
      <c r="D112" s="18">
        <f t="shared" si="8"/>
        <v>0</v>
      </c>
      <c r="E112" s="21">
        <f t="shared" si="9"/>
        <v>0</v>
      </c>
      <c r="F112" s="18">
        <f t="shared" si="10"/>
        <v>0</v>
      </c>
      <c r="G112" s="19">
        <f t="shared" si="11"/>
        <v>0</v>
      </c>
    </row>
    <row r="113" spans="1:7" hidden="1" x14ac:dyDescent="0.2">
      <c r="A113" s="3">
        <f t="shared" si="12"/>
        <v>93</v>
      </c>
      <c r="B113" s="18">
        <f t="shared" si="13"/>
        <v>0</v>
      </c>
      <c r="C113" s="18">
        <f t="shared" si="7"/>
        <v>0</v>
      </c>
      <c r="D113" s="18">
        <f t="shared" si="8"/>
        <v>0</v>
      </c>
      <c r="E113" s="21">
        <f t="shared" si="9"/>
        <v>0</v>
      </c>
      <c r="F113" s="18">
        <f t="shared" si="10"/>
        <v>0</v>
      </c>
      <c r="G113" s="19">
        <f t="shared" si="11"/>
        <v>0</v>
      </c>
    </row>
    <row r="114" spans="1:7" hidden="1" x14ac:dyDescent="0.2">
      <c r="A114" s="3">
        <f t="shared" si="12"/>
        <v>94</v>
      </c>
      <c r="B114" s="18">
        <f t="shared" si="13"/>
        <v>0</v>
      </c>
      <c r="C114" s="18">
        <f t="shared" si="7"/>
        <v>0</v>
      </c>
      <c r="D114" s="18">
        <f t="shared" si="8"/>
        <v>0</v>
      </c>
      <c r="E114" s="21">
        <f t="shared" si="9"/>
        <v>0</v>
      </c>
      <c r="F114" s="18">
        <f t="shared" si="10"/>
        <v>0</v>
      </c>
      <c r="G114" s="19">
        <f t="shared" si="11"/>
        <v>0</v>
      </c>
    </row>
    <row r="115" spans="1:7" hidden="1" x14ac:dyDescent="0.2">
      <c r="A115" s="3">
        <f t="shared" si="12"/>
        <v>95</v>
      </c>
      <c r="B115" s="18">
        <f t="shared" si="13"/>
        <v>0</v>
      </c>
      <c r="C115" s="18">
        <f t="shared" si="7"/>
        <v>0</v>
      </c>
      <c r="D115" s="18">
        <f t="shared" si="8"/>
        <v>0</v>
      </c>
      <c r="E115" s="21">
        <f t="shared" si="9"/>
        <v>0</v>
      </c>
      <c r="F115" s="18">
        <f t="shared" si="10"/>
        <v>0</v>
      </c>
      <c r="G115" s="19">
        <f t="shared" si="11"/>
        <v>0</v>
      </c>
    </row>
    <row r="116" spans="1:7" hidden="1" x14ac:dyDescent="0.2">
      <c r="A116" s="3">
        <f t="shared" si="12"/>
        <v>96</v>
      </c>
      <c r="B116" s="18">
        <f t="shared" si="13"/>
        <v>0</v>
      </c>
      <c r="C116" s="18">
        <f t="shared" si="7"/>
        <v>0</v>
      </c>
      <c r="D116" s="18">
        <f t="shared" si="8"/>
        <v>0</v>
      </c>
      <c r="E116" s="21">
        <f t="shared" si="9"/>
        <v>0</v>
      </c>
      <c r="F116" s="18">
        <f t="shared" si="10"/>
        <v>0</v>
      </c>
      <c r="G116" s="19">
        <f t="shared" si="11"/>
        <v>0</v>
      </c>
    </row>
    <row r="117" spans="1:7" hidden="1" x14ac:dyDescent="0.2">
      <c r="A117" s="3">
        <f t="shared" si="12"/>
        <v>97</v>
      </c>
      <c r="B117" s="18">
        <f t="shared" si="13"/>
        <v>0</v>
      </c>
      <c r="C117" s="18">
        <f t="shared" si="7"/>
        <v>0</v>
      </c>
      <c r="D117" s="18">
        <f t="shared" si="8"/>
        <v>0</v>
      </c>
      <c r="E117" s="21">
        <f t="shared" si="9"/>
        <v>0</v>
      </c>
      <c r="F117" s="18">
        <f t="shared" si="10"/>
        <v>0</v>
      </c>
      <c r="G117" s="19">
        <f t="shared" si="11"/>
        <v>0</v>
      </c>
    </row>
    <row r="118" spans="1:7" hidden="1" x14ac:dyDescent="0.2">
      <c r="A118" s="3">
        <f t="shared" si="12"/>
        <v>98</v>
      </c>
      <c r="B118" s="18">
        <f t="shared" si="13"/>
        <v>0</v>
      </c>
      <c r="C118" s="18">
        <f t="shared" si="7"/>
        <v>0</v>
      </c>
      <c r="D118" s="18">
        <f t="shared" si="8"/>
        <v>0</v>
      </c>
      <c r="E118" s="21">
        <f t="shared" si="9"/>
        <v>0</v>
      </c>
      <c r="F118" s="18">
        <f t="shared" si="10"/>
        <v>0</v>
      </c>
      <c r="G118" s="19">
        <f t="shared" si="11"/>
        <v>0</v>
      </c>
    </row>
    <row r="119" spans="1:7" hidden="1" x14ac:dyDescent="0.2">
      <c r="A119" s="3">
        <f t="shared" si="12"/>
        <v>99</v>
      </c>
      <c r="B119" s="18">
        <f t="shared" si="13"/>
        <v>0</v>
      </c>
      <c r="C119" s="18">
        <f t="shared" si="7"/>
        <v>0</v>
      </c>
      <c r="D119" s="18">
        <f t="shared" si="8"/>
        <v>0</v>
      </c>
      <c r="E119" s="21">
        <f t="shared" si="9"/>
        <v>0</v>
      </c>
      <c r="F119" s="18">
        <f t="shared" si="10"/>
        <v>0</v>
      </c>
      <c r="G119" s="19">
        <f t="shared" si="11"/>
        <v>0</v>
      </c>
    </row>
    <row r="120" spans="1:7" hidden="1" x14ac:dyDescent="0.2">
      <c r="A120" s="3">
        <f t="shared" si="12"/>
        <v>100</v>
      </c>
      <c r="B120" s="18">
        <f t="shared" si="13"/>
        <v>0</v>
      </c>
      <c r="C120" s="18">
        <f t="shared" si="7"/>
        <v>0</v>
      </c>
      <c r="D120" s="18">
        <f t="shared" si="8"/>
        <v>0</v>
      </c>
      <c r="E120" s="21">
        <f t="shared" si="9"/>
        <v>0</v>
      </c>
      <c r="F120" s="18">
        <f t="shared" si="10"/>
        <v>0</v>
      </c>
      <c r="G120" s="19">
        <f t="shared" si="11"/>
        <v>0</v>
      </c>
    </row>
    <row r="121" spans="1:7" hidden="1" x14ac:dyDescent="0.2">
      <c r="A121" s="3">
        <f t="shared" si="12"/>
        <v>101</v>
      </c>
      <c r="B121" s="18">
        <f t="shared" si="13"/>
        <v>0</v>
      </c>
      <c r="C121" s="18">
        <f t="shared" si="7"/>
        <v>0</v>
      </c>
      <c r="D121" s="18">
        <f t="shared" si="8"/>
        <v>0</v>
      </c>
      <c r="E121" s="21">
        <f t="shared" si="9"/>
        <v>0</v>
      </c>
      <c r="F121" s="18">
        <f t="shared" si="10"/>
        <v>0</v>
      </c>
      <c r="G121" s="19">
        <f t="shared" si="11"/>
        <v>0</v>
      </c>
    </row>
    <row r="122" spans="1:7" hidden="1" x14ac:dyDescent="0.2">
      <c r="A122" s="3">
        <f t="shared" si="12"/>
        <v>102</v>
      </c>
      <c r="B122" s="18">
        <f t="shared" si="13"/>
        <v>0</v>
      </c>
      <c r="C122" s="18">
        <f t="shared" si="7"/>
        <v>0</v>
      </c>
      <c r="D122" s="18">
        <f t="shared" si="8"/>
        <v>0</v>
      </c>
      <c r="E122" s="21">
        <f t="shared" si="9"/>
        <v>0</v>
      </c>
      <c r="F122" s="18">
        <f t="shared" si="10"/>
        <v>0</v>
      </c>
      <c r="G122" s="19">
        <f t="shared" si="11"/>
        <v>0</v>
      </c>
    </row>
    <row r="123" spans="1:7" hidden="1" x14ac:dyDescent="0.2">
      <c r="A123" s="3">
        <f t="shared" si="12"/>
        <v>103</v>
      </c>
      <c r="B123" s="18">
        <f t="shared" si="13"/>
        <v>0</v>
      </c>
      <c r="C123" s="18">
        <f t="shared" si="7"/>
        <v>0</v>
      </c>
      <c r="D123" s="18">
        <f t="shared" si="8"/>
        <v>0</v>
      </c>
      <c r="E123" s="21">
        <f t="shared" si="9"/>
        <v>0</v>
      </c>
      <c r="F123" s="18">
        <f t="shared" si="10"/>
        <v>0</v>
      </c>
      <c r="G123" s="19">
        <f t="shared" si="11"/>
        <v>0</v>
      </c>
    </row>
    <row r="124" spans="1:7" hidden="1" x14ac:dyDescent="0.2">
      <c r="A124" s="3">
        <f t="shared" si="12"/>
        <v>104</v>
      </c>
      <c r="B124" s="18">
        <f t="shared" si="13"/>
        <v>0</v>
      </c>
      <c r="C124" s="18">
        <f t="shared" si="7"/>
        <v>0</v>
      </c>
      <c r="D124" s="18">
        <f t="shared" si="8"/>
        <v>0</v>
      </c>
      <c r="E124" s="21">
        <f t="shared" si="9"/>
        <v>0</v>
      </c>
      <c r="F124" s="18">
        <f t="shared" si="10"/>
        <v>0</v>
      </c>
      <c r="G124" s="19">
        <f t="shared" si="11"/>
        <v>0</v>
      </c>
    </row>
    <row r="125" spans="1:7" hidden="1" x14ac:dyDescent="0.2">
      <c r="A125" s="3">
        <f t="shared" si="12"/>
        <v>105</v>
      </c>
      <c r="B125" s="18">
        <f t="shared" si="13"/>
        <v>0</v>
      </c>
      <c r="C125" s="18">
        <f t="shared" si="7"/>
        <v>0</v>
      </c>
      <c r="D125" s="18">
        <f t="shared" si="8"/>
        <v>0</v>
      </c>
      <c r="E125" s="21">
        <f t="shared" si="9"/>
        <v>0</v>
      </c>
      <c r="F125" s="18">
        <f t="shared" si="10"/>
        <v>0</v>
      </c>
      <c r="G125" s="19">
        <f t="shared" si="11"/>
        <v>0</v>
      </c>
    </row>
    <row r="126" spans="1:7" hidden="1" x14ac:dyDescent="0.2">
      <c r="A126" s="3">
        <f t="shared" si="12"/>
        <v>106</v>
      </c>
      <c r="B126" s="18">
        <f t="shared" si="13"/>
        <v>0</v>
      </c>
      <c r="C126" s="18">
        <f t="shared" si="7"/>
        <v>0</v>
      </c>
      <c r="D126" s="18">
        <f t="shared" si="8"/>
        <v>0</v>
      </c>
      <c r="E126" s="21">
        <f t="shared" si="9"/>
        <v>0</v>
      </c>
      <c r="F126" s="18">
        <f t="shared" si="10"/>
        <v>0</v>
      </c>
      <c r="G126" s="19">
        <f t="shared" si="11"/>
        <v>0</v>
      </c>
    </row>
    <row r="127" spans="1:7" hidden="1" x14ac:dyDescent="0.2">
      <c r="A127" s="3">
        <f t="shared" si="12"/>
        <v>107</v>
      </c>
      <c r="B127" s="18">
        <f t="shared" si="13"/>
        <v>0</v>
      </c>
      <c r="C127" s="18">
        <f t="shared" si="7"/>
        <v>0</v>
      </c>
      <c r="D127" s="18">
        <f t="shared" si="8"/>
        <v>0</v>
      </c>
      <c r="E127" s="21">
        <f t="shared" si="9"/>
        <v>0</v>
      </c>
      <c r="F127" s="18">
        <f t="shared" si="10"/>
        <v>0</v>
      </c>
      <c r="G127" s="19">
        <f t="shared" si="11"/>
        <v>0</v>
      </c>
    </row>
    <row r="128" spans="1:7" hidden="1" x14ac:dyDescent="0.2">
      <c r="A128" s="3">
        <f t="shared" si="12"/>
        <v>108</v>
      </c>
      <c r="B128" s="18">
        <f t="shared" si="13"/>
        <v>0</v>
      </c>
      <c r="C128" s="18">
        <f t="shared" si="7"/>
        <v>0</v>
      </c>
      <c r="D128" s="18">
        <f t="shared" si="8"/>
        <v>0</v>
      </c>
      <c r="E128" s="21">
        <f t="shared" si="9"/>
        <v>0</v>
      </c>
      <c r="F128" s="18">
        <f t="shared" si="10"/>
        <v>0</v>
      </c>
      <c r="G128" s="19">
        <f t="shared" si="11"/>
        <v>0</v>
      </c>
    </row>
    <row r="129" spans="1:7" hidden="1" x14ac:dyDescent="0.2">
      <c r="A129" s="3">
        <f t="shared" si="12"/>
        <v>109</v>
      </c>
      <c r="B129" s="18">
        <f t="shared" si="13"/>
        <v>0</v>
      </c>
      <c r="C129" s="18">
        <f t="shared" si="7"/>
        <v>0</v>
      </c>
      <c r="D129" s="18">
        <f t="shared" si="8"/>
        <v>0</v>
      </c>
      <c r="E129" s="21">
        <f t="shared" si="9"/>
        <v>0</v>
      </c>
      <c r="F129" s="18">
        <f t="shared" si="10"/>
        <v>0</v>
      </c>
      <c r="G129" s="19">
        <f t="shared" si="11"/>
        <v>0</v>
      </c>
    </row>
    <row r="130" spans="1:7" hidden="1" x14ac:dyDescent="0.2">
      <c r="A130" s="3">
        <f t="shared" si="12"/>
        <v>110</v>
      </c>
      <c r="B130" s="18">
        <f t="shared" si="13"/>
        <v>0</v>
      </c>
      <c r="C130" s="18">
        <f t="shared" si="7"/>
        <v>0</v>
      </c>
      <c r="D130" s="18">
        <f t="shared" si="8"/>
        <v>0</v>
      </c>
      <c r="E130" s="21">
        <f t="shared" si="9"/>
        <v>0</v>
      </c>
      <c r="F130" s="18">
        <f t="shared" si="10"/>
        <v>0</v>
      </c>
      <c r="G130" s="19">
        <f t="shared" si="11"/>
        <v>0</v>
      </c>
    </row>
    <row r="131" spans="1:7" hidden="1" x14ac:dyDescent="0.2">
      <c r="A131" s="3">
        <f t="shared" si="12"/>
        <v>111</v>
      </c>
      <c r="B131" s="18">
        <f t="shared" si="13"/>
        <v>0</v>
      </c>
      <c r="C131" s="18">
        <f t="shared" si="7"/>
        <v>0</v>
      </c>
      <c r="D131" s="18">
        <f t="shared" si="8"/>
        <v>0</v>
      </c>
      <c r="E131" s="21">
        <f t="shared" si="9"/>
        <v>0</v>
      </c>
      <c r="F131" s="18">
        <f t="shared" si="10"/>
        <v>0</v>
      </c>
      <c r="G131" s="19">
        <f t="shared" si="11"/>
        <v>0</v>
      </c>
    </row>
    <row r="132" spans="1:7" hidden="1" x14ac:dyDescent="0.2">
      <c r="A132" s="3">
        <f t="shared" si="12"/>
        <v>112</v>
      </c>
      <c r="B132" s="18">
        <f t="shared" si="13"/>
        <v>0</v>
      </c>
      <c r="C132" s="18">
        <f t="shared" si="7"/>
        <v>0</v>
      </c>
      <c r="D132" s="18">
        <f t="shared" si="8"/>
        <v>0</v>
      </c>
      <c r="E132" s="21">
        <f t="shared" si="9"/>
        <v>0</v>
      </c>
      <c r="F132" s="18">
        <f t="shared" si="10"/>
        <v>0</v>
      </c>
      <c r="G132" s="19">
        <f t="shared" si="11"/>
        <v>0</v>
      </c>
    </row>
    <row r="133" spans="1:7" hidden="1" x14ac:dyDescent="0.2">
      <c r="A133" s="3">
        <f t="shared" si="12"/>
        <v>113</v>
      </c>
      <c r="B133" s="18">
        <f t="shared" si="13"/>
        <v>0</v>
      </c>
      <c r="C133" s="18">
        <f t="shared" si="7"/>
        <v>0</v>
      </c>
      <c r="D133" s="18">
        <f t="shared" si="8"/>
        <v>0</v>
      </c>
      <c r="E133" s="21">
        <f t="shared" si="9"/>
        <v>0</v>
      </c>
      <c r="F133" s="18">
        <f t="shared" si="10"/>
        <v>0</v>
      </c>
      <c r="G133" s="19">
        <f t="shared" si="11"/>
        <v>0</v>
      </c>
    </row>
    <row r="134" spans="1:7" hidden="1" x14ac:dyDescent="0.2">
      <c r="A134" s="3">
        <f t="shared" si="12"/>
        <v>114</v>
      </c>
      <c r="B134" s="18">
        <f t="shared" si="13"/>
        <v>0</v>
      </c>
      <c r="C134" s="18">
        <f t="shared" si="7"/>
        <v>0</v>
      </c>
      <c r="D134" s="18">
        <f t="shared" si="8"/>
        <v>0</v>
      </c>
      <c r="E134" s="21">
        <f t="shared" si="9"/>
        <v>0</v>
      </c>
      <c r="F134" s="18">
        <f t="shared" si="10"/>
        <v>0</v>
      </c>
      <c r="G134" s="19">
        <f t="shared" si="11"/>
        <v>0</v>
      </c>
    </row>
    <row r="135" spans="1:7" hidden="1" x14ac:dyDescent="0.2">
      <c r="A135" s="3">
        <f t="shared" si="12"/>
        <v>115</v>
      </c>
      <c r="B135" s="18">
        <f t="shared" si="13"/>
        <v>0</v>
      </c>
      <c r="C135" s="18">
        <f t="shared" si="7"/>
        <v>0</v>
      </c>
      <c r="D135" s="18">
        <f t="shared" si="8"/>
        <v>0</v>
      </c>
      <c r="E135" s="21">
        <f t="shared" si="9"/>
        <v>0</v>
      </c>
      <c r="F135" s="18">
        <f t="shared" si="10"/>
        <v>0</v>
      </c>
      <c r="G135" s="19">
        <f t="shared" si="11"/>
        <v>0</v>
      </c>
    </row>
    <row r="136" spans="1:7" hidden="1" x14ac:dyDescent="0.2">
      <c r="A136" s="3">
        <f t="shared" si="12"/>
        <v>116</v>
      </c>
      <c r="B136" s="18">
        <f t="shared" si="13"/>
        <v>0</v>
      </c>
      <c r="C136" s="18">
        <f t="shared" si="7"/>
        <v>0</v>
      </c>
      <c r="D136" s="18">
        <f t="shared" si="8"/>
        <v>0</v>
      </c>
      <c r="E136" s="21">
        <f t="shared" si="9"/>
        <v>0</v>
      </c>
      <c r="F136" s="18">
        <f t="shared" si="10"/>
        <v>0</v>
      </c>
      <c r="G136" s="19">
        <f t="shared" si="11"/>
        <v>0</v>
      </c>
    </row>
    <row r="137" spans="1:7" hidden="1" x14ac:dyDescent="0.2">
      <c r="A137" s="3">
        <f t="shared" si="12"/>
        <v>117</v>
      </c>
      <c r="B137" s="18">
        <f t="shared" si="13"/>
        <v>0</v>
      </c>
      <c r="C137" s="18">
        <f t="shared" si="7"/>
        <v>0</v>
      </c>
      <c r="D137" s="18">
        <f t="shared" si="8"/>
        <v>0</v>
      </c>
      <c r="E137" s="21">
        <f t="shared" si="9"/>
        <v>0</v>
      </c>
      <c r="F137" s="18">
        <f t="shared" si="10"/>
        <v>0</v>
      </c>
      <c r="G137" s="19">
        <f t="shared" si="11"/>
        <v>0</v>
      </c>
    </row>
    <row r="138" spans="1:7" hidden="1" x14ac:dyDescent="0.2">
      <c r="A138" s="3">
        <f t="shared" si="12"/>
        <v>118</v>
      </c>
      <c r="B138" s="18">
        <f t="shared" si="13"/>
        <v>0</v>
      </c>
      <c r="C138" s="18">
        <f t="shared" si="7"/>
        <v>0</v>
      </c>
      <c r="D138" s="18">
        <f t="shared" si="8"/>
        <v>0</v>
      </c>
      <c r="E138" s="21">
        <f t="shared" si="9"/>
        <v>0</v>
      </c>
      <c r="F138" s="18">
        <f t="shared" si="10"/>
        <v>0</v>
      </c>
      <c r="G138" s="19">
        <f t="shared" si="11"/>
        <v>0</v>
      </c>
    </row>
    <row r="139" spans="1:7" hidden="1" x14ac:dyDescent="0.2">
      <c r="A139" s="3">
        <f t="shared" si="12"/>
        <v>119</v>
      </c>
      <c r="B139" s="18">
        <f t="shared" si="13"/>
        <v>0</v>
      </c>
      <c r="C139" s="18">
        <f t="shared" si="7"/>
        <v>0</v>
      </c>
      <c r="D139" s="18">
        <f t="shared" si="8"/>
        <v>0</v>
      </c>
      <c r="E139" s="21">
        <f t="shared" si="9"/>
        <v>0</v>
      </c>
      <c r="F139" s="18">
        <f t="shared" si="10"/>
        <v>0</v>
      </c>
      <c r="G139" s="19">
        <f t="shared" si="11"/>
        <v>0</v>
      </c>
    </row>
    <row r="140" spans="1:7" hidden="1" x14ac:dyDescent="0.2">
      <c r="A140" s="3">
        <f t="shared" si="12"/>
        <v>120</v>
      </c>
      <c r="B140" s="18">
        <f t="shared" si="13"/>
        <v>0</v>
      </c>
      <c r="C140" s="18">
        <f t="shared" si="7"/>
        <v>0</v>
      </c>
      <c r="D140" s="18">
        <f t="shared" si="8"/>
        <v>0</v>
      </c>
      <c r="E140" s="21">
        <f t="shared" si="9"/>
        <v>0</v>
      </c>
      <c r="F140" s="18">
        <f t="shared" si="10"/>
        <v>0</v>
      </c>
      <c r="G140" s="19">
        <f t="shared" si="11"/>
        <v>0</v>
      </c>
    </row>
    <row r="141" spans="1:7" hidden="1" x14ac:dyDescent="0.2">
      <c r="A141" s="3">
        <f t="shared" si="12"/>
        <v>121</v>
      </c>
      <c r="B141" s="18">
        <f t="shared" si="13"/>
        <v>0</v>
      </c>
      <c r="C141" s="18">
        <f t="shared" si="7"/>
        <v>0</v>
      </c>
      <c r="D141" s="18">
        <f t="shared" si="8"/>
        <v>0</v>
      </c>
      <c r="E141" s="21">
        <f t="shared" si="9"/>
        <v>0</v>
      </c>
      <c r="F141" s="18">
        <f t="shared" si="10"/>
        <v>0</v>
      </c>
      <c r="G141" s="19">
        <f t="shared" si="11"/>
        <v>0</v>
      </c>
    </row>
    <row r="142" spans="1:7" hidden="1" x14ac:dyDescent="0.2">
      <c r="A142" s="3">
        <f t="shared" si="12"/>
        <v>122</v>
      </c>
      <c r="B142" s="18">
        <f t="shared" si="13"/>
        <v>0</v>
      </c>
      <c r="C142" s="18">
        <f t="shared" si="7"/>
        <v>0</v>
      </c>
      <c r="D142" s="18">
        <f t="shared" si="8"/>
        <v>0</v>
      </c>
      <c r="E142" s="21">
        <f t="shared" si="9"/>
        <v>0</v>
      </c>
      <c r="F142" s="18">
        <f t="shared" si="10"/>
        <v>0</v>
      </c>
      <c r="G142" s="19">
        <f t="shared" si="11"/>
        <v>0</v>
      </c>
    </row>
    <row r="143" spans="1:7" hidden="1" x14ac:dyDescent="0.2">
      <c r="A143" s="3">
        <f t="shared" si="12"/>
        <v>123</v>
      </c>
      <c r="B143" s="18">
        <f t="shared" si="13"/>
        <v>0</v>
      </c>
      <c r="C143" s="18">
        <f t="shared" si="7"/>
        <v>0</v>
      </c>
      <c r="D143" s="18">
        <f t="shared" si="8"/>
        <v>0</v>
      </c>
      <c r="E143" s="21">
        <f t="shared" si="9"/>
        <v>0</v>
      </c>
      <c r="F143" s="18">
        <f t="shared" si="10"/>
        <v>0</v>
      </c>
      <c r="G143" s="19">
        <f t="shared" si="11"/>
        <v>0</v>
      </c>
    </row>
    <row r="144" spans="1:7" hidden="1" x14ac:dyDescent="0.2">
      <c r="A144" s="3">
        <f t="shared" si="12"/>
        <v>124</v>
      </c>
      <c r="B144" s="18">
        <f t="shared" si="13"/>
        <v>0</v>
      </c>
      <c r="C144" s="18">
        <f t="shared" si="7"/>
        <v>0</v>
      </c>
      <c r="D144" s="18">
        <f t="shared" si="8"/>
        <v>0</v>
      </c>
      <c r="E144" s="21">
        <f t="shared" si="9"/>
        <v>0</v>
      </c>
      <c r="F144" s="18">
        <f t="shared" si="10"/>
        <v>0</v>
      </c>
      <c r="G144" s="19">
        <f t="shared" si="11"/>
        <v>0</v>
      </c>
    </row>
    <row r="145" spans="1:7" hidden="1" x14ac:dyDescent="0.2">
      <c r="A145" s="3">
        <f t="shared" si="12"/>
        <v>125</v>
      </c>
      <c r="B145" s="18">
        <f t="shared" si="13"/>
        <v>0</v>
      </c>
      <c r="C145" s="18">
        <f t="shared" si="7"/>
        <v>0</v>
      </c>
      <c r="D145" s="18">
        <f t="shared" si="8"/>
        <v>0</v>
      </c>
      <c r="E145" s="21">
        <f t="shared" si="9"/>
        <v>0</v>
      </c>
      <c r="F145" s="18">
        <f t="shared" si="10"/>
        <v>0</v>
      </c>
      <c r="G145" s="19">
        <f t="shared" si="11"/>
        <v>0</v>
      </c>
    </row>
    <row r="146" spans="1:7" hidden="1" x14ac:dyDescent="0.2">
      <c r="A146" s="3">
        <f t="shared" si="12"/>
        <v>126</v>
      </c>
      <c r="B146" s="18">
        <f t="shared" si="13"/>
        <v>0</v>
      </c>
      <c r="C146" s="18">
        <f t="shared" si="7"/>
        <v>0</v>
      </c>
      <c r="D146" s="18">
        <f t="shared" si="8"/>
        <v>0</v>
      </c>
      <c r="E146" s="21">
        <f t="shared" si="9"/>
        <v>0</v>
      </c>
      <c r="F146" s="18">
        <f t="shared" si="10"/>
        <v>0</v>
      </c>
      <c r="G146" s="19">
        <f t="shared" si="11"/>
        <v>0</v>
      </c>
    </row>
    <row r="147" spans="1:7" hidden="1" x14ac:dyDescent="0.2">
      <c r="A147" s="3">
        <f t="shared" si="12"/>
        <v>127</v>
      </c>
      <c r="B147" s="18">
        <f t="shared" si="13"/>
        <v>0</v>
      </c>
      <c r="C147" s="18">
        <f t="shared" si="7"/>
        <v>0</v>
      </c>
      <c r="D147" s="18">
        <f t="shared" si="8"/>
        <v>0</v>
      </c>
      <c r="E147" s="21">
        <f t="shared" si="9"/>
        <v>0</v>
      </c>
      <c r="F147" s="18">
        <f t="shared" si="10"/>
        <v>0</v>
      </c>
      <c r="G147" s="19">
        <f t="shared" si="11"/>
        <v>0</v>
      </c>
    </row>
    <row r="148" spans="1:7" hidden="1" x14ac:dyDescent="0.2">
      <c r="A148" s="3">
        <f t="shared" si="12"/>
        <v>128</v>
      </c>
      <c r="B148" s="18">
        <f t="shared" si="13"/>
        <v>0</v>
      </c>
      <c r="C148" s="18">
        <f t="shared" si="7"/>
        <v>0</v>
      </c>
      <c r="D148" s="18">
        <f t="shared" si="8"/>
        <v>0</v>
      </c>
      <c r="E148" s="21">
        <f t="shared" si="9"/>
        <v>0</v>
      </c>
      <c r="F148" s="18">
        <f t="shared" si="10"/>
        <v>0</v>
      </c>
      <c r="G148" s="19">
        <f t="shared" si="11"/>
        <v>0</v>
      </c>
    </row>
    <row r="149" spans="1:7" hidden="1" x14ac:dyDescent="0.2">
      <c r="A149" s="3">
        <f t="shared" si="12"/>
        <v>129</v>
      </c>
      <c r="B149" s="18">
        <f t="shared" si="13"/>
        <v>0</v>
      </c>
      <c r="C149" s="18">
        <f t="shared" ref="C149:C212" si="14">IF(A149&lt;=$D$9,$D$14*-1,0)</f>
        <v>0</v>
      </c>
      <c r="D149" s="18">
        <f t="shared" ref="D149:D212" si="15">IF(A149&gt;$D$9,0,$D$11*-1)</f>
        <v>0</v>
      </c>
      <c r="E149" s="21">
        <f t="shared" ref="E149:E212" si="16">B149*$D$10</f>
        <v>0</v>
      </c>
      <c r="F149" s="18">
        <f t="shared" ref="F149:F212" si="17">D149-E149</f>
        <v>0</v>
      </c>
      <c r="G149" s="19">
        <f t="shared" ref="G149:G212" si="18">B149-F149</f>
        <v>0</v>
      </c>
    </row>
    <row r="150" spans="1:7" hidden="1" x14ac:dyDescent="0.2">
      <c r="A150" s="3">
        <f t="shared" ref="A150:A213" si="19">A149+1</f>
        <v>130</v>
      </c>
      <c r="B150" s="18">
        <f t="shared" ref="B150:B213" si="20">IF(A150&lt;=$D$9,G149,0)</f>
        <v>0</v>
      </c>
      <c r="C150" s="18">
        <f t="shared" si="14"/>
        <v>0</v>
      </c>
      <c r="D150" s="18">
        <f t="shared" si="15"/>
        <v>0</v>
      </c>
      <c r="E150" s="21">
        <f t="shared" si="16"/>
        <v>0</v>
      </c>
      <c r="F150" s="18">
        <f t="shared" si="17"/>
        <v>0</v>
      </c>
      <c r="G150" s="19">
        <f t="shared" si="18"/>
        <v>0</v>
      </c>
    </row>
    <row r="151" spans="1:7" hidden="1" x14ac:dyDescent="0.2">
      <c r="A151" s="3">
        <f t="shared" si="19"/>
        <v>131</v>
      </c>
      <c r="B151" s="18">
        <f t="shared" si="20"/>
        <v>0</v>
      </c>
      <c r="C151" s="18">
        <f t="shared" si="14"/>
        <v>0</v>
      </c>
      <c r="D151" s="18">
        <f t="shared" si="15"/>
        <v>0</v>
      </c>
      <c r="E151" s="21">
        <f t="shared" si="16"/>
        <v>0</v>
      </c>
      <c r="F151" s="18">
        <f t="shared" si="17"/>
        <v>0</v>
      </c>
      <c r="G151" s="19">
        <f t="shared" si="18"/>
        <v>0</v>
      </c>
    </row>
    <row r="152" spans="1:7" hidden="1" x14ac:dyDescent="0.2">
      <c r="A152" s="3">
        <f t="shared" si="19"/>
        <v>132</v>
      </c>
      <c r="B152" s="18">
        <f t="shared" si="20"/>
        <v>0</v>
      </c>
      <c r="C152" s="18">
        <f t="shared" si="14"/>
        <v>0</v>
      </c>
      <c r="D152" s="18">
        <f t="shared" si="15"/>
        <v>0</v>
      </c>
      <c r="E152" s="21">
        <f t="shared" si="16"/>
        <v>0</v>
      </c>
      <c r="F152" s="18">
        <f t="shared" si="17"/>
        <v>0</v>
      </c>
      <c r="G152" s="19">
        <f t="shared" si="18"/>
        <v>0</v>
      </c>
    </row>
    <row r="153" spans="1:7" hidden="1" x14ac:dyDescent="0.2">
      <c r="A153" s="3">
        <f t="shared" si="19"/>
        <v>133</v>
      </c>
      <c r="B153" s="18">
        <f t="shared" si="20"/>
        <v>0</v>
      </c>
      <c r="C153" s="18">
        <f t="shared" si="14"/>
        <v>0</v>
      </c>
      <c r="D153" s="18">
        <f t="shared" si="15"/>
        <v>0</v>
      </c>
      <c r="E153" s="21">
        <f t="shared" si="16"/>
        <v>0</v>
      </c>
      <c r="F153" s="18">
        <f t="shared" si="17"/>
        <v>0</v>
      </c>
      <c r="G153" s="19">
        <f t="shared" si="18"/>
        <v>0</v>
      </c>
    </row>
    <row r="154" spans="1:7" hidden="1" x14ac:dyDescent="0.2">
      <c r="A154" s="3">
        <f t="shared" si="19"/>
        <v>134</v>
      </c>
      <c r="B154" s="18">
        <f t="shared" si="20"/>
        <v>0</v>
      </c>
      <c r="C154" s="18">
        <f t="shared" si="14"/>
        <v>0</v>
      </c>
      <c r="D154" s="18">
        <f t="shared" si="15"/>
        <v>0</v>
      </c>
      <c r="E154" s="21">
        <f t="shared" si="16"/>
        <v>0</v>
      </c>
      <c r="F154" s="18">
        <f t="shared" si="17"/>
        <v>0</v>
      </c>
      <c r="G154" s="19">
        <f t="shared" si="18"/>
        <v>0</v>
      </c>
    </row>
    <row r="155" spans="1:7" hidden="1" x14ac:dyDescent="0.2">
      <c r="A155" s="3">
        <f t="shared" si="19"/>
        <v>135</v>
      </c>
      <c r="B155" s="18">
        <f t="shared" si="20"/>
        <v>0</v>
      </c>
      <c r="C155" s="18">
        <f t="shared" si="14"/>
        <v>0</v>
      </c>
      <c r="D155" s="18">
        <f t="shared" si="15"/>
        <v>0</v>
      </c>
      <c r="E155" s="21">
        <f t="shared" si="16"/>
        <v>0</v>
      </c>
      <c r="F155" s="18">
        <f t="shared" si="17"/>
        <v>0</v>
      </c>
      <c r="G155" s="19">
        <f t="shared" si="18"/>
        <v>0</v>
      </c>
    </row>
    <row r="156" spans="1:7" hidden="1" x14ac:dyDescent="0.2">
      <c r="A156" s="3">
        <f t="shared" si="19"/>
        <v>136</v>
      </c>
      <c r="B156" s="18">
        <f t="shared" si="20"/>
        <v>0</v>
      </c>
      <c r="C156" s="18">
        <f t="shared" si="14"/>
        <v>0</v>
      </c>
      <c r="D156" s="18">
        <f t="shared" si="15"/>
        <v>0</v>
      </c>
      <c r="E156" s="21">
        <f t="shared" si="16"/>
        <v>0</v>
      </c>
      <c r="F156" s="18">
        <f t="shared" si="17"/>
        <v>0</v>
      </c>
      <c r="G156" s="19">
        <f t="shared" si="18"/>
        <v>0</v>
      </c>
    </row>
    <row r="157" spans="1:7" hidden="1" x14ac:dyDescent="0.2">
      <c r="A157" s="3">
        <f t="shared" si="19"/>
        <v>137</v>
      </c>
      <c r="B157" s="18">
        <f t="shared" si="20"/>
        <v>0</v>
      </c>
      <c r="C157" s="18">
        <f t="shared" si="14"/>
        <v>0</v>
      </c>
      <c r="D157" s="18">
        <f t="shared" si="15"/>
        <v>0</v>
      </c>
      <c r="E157" s="21">
        <f t="shared" si="16"/>
        <v>0</v>
      </c>
      <c r="F157" s="18">
        <f t="shared" si="17"/>
        <v>0</v>
      </c>
      <c r="G157" s="19">
        <f t="shared" si="18"/>
        <v>0</v>
      </c>
    </row>
    <row r="158" spans="1:7" hidden="1" x14ac:dyDescent="0.2">
      <c r="A158" s="3">
        <f t="shared" si="19"/>
        <v>138</v>
      </c>
      <c r="B158" s="18">
        <f t="shared" si="20"/>
        <v>0</v>
      </c>
      <c r="C158" s="18">
        <f t="shared" si="14"/>
        <v>0</v>
      </c>
      <c r="D158" s="18">
        <f t="shared" si="15"/>
        <v>0</v>
      </c>
      <c r="E158" s="21">
        <f t="shared" si="16"/>
        <v>0</v>
      </c>
      <c r="F158" s="18">
        <f t="shared" si="17"/>
        <v>0</v>
      </c>
      <c r="G158" s="19">
        <f t="shared" si="18"/>
        <v>0</v>
      </c>
    </row>
    <row r="159" spans="1:7" hidden="1" x14ac:dyDescent="0.2">
      <c r="A159" s="3">
        <f t="shared" si="19"/>
        <v>139</v>
      </c>
      <c r="B159" s="18">
        <f t="shared" si="20"/>
        <v>0</v>
      </c>
      <c r="C159" s="18">
        <f t="shared" si="14"/>
        <v>0</v>
      </c>
      <c r="D159" s="18">
        <f t="shared" si="15"/>
        <v>0</v>
      </c>
      <c r="E159" s="21">
        <f t="shared" si="16"/>
        <v>0</v>
      </c>
      <c r="F159" s="18">
        <f t="shared" si="17"/>
        <v>0</v>
      </c>
      <c r="G159" s="19">
        <f t="shared" si="18"/>
        <v>0</v>
      </c>
    </row>
    <row r="160" spans="1:7" hidden="1" x14ac:dyDescent="0.2">
      <c r="A160" s="3">
        <f t="shared" si="19"/>
        <v>140</v>
      </c>
      <c r="B160" s="18">
        <f t="shared" si="20"/>
        <v>0</v>
      </c>
      <c r="C160" s="18">
        <f t="shared" si="14"/>
        <v>0</v>
      </c>
      <c r="D160" s="18">
        <f t="shared" si="15"/>
        <v>0</v>
      </c>
      <c r="E160" s="21">
        <f t="shared" si="16"/>
        <v>0</v>
      </c>
      <c r="F160" s="18">
        <f t="shared" si="17"/>
        <v>0</v>
      </c>
      <c r="G160" s="19">
        <f t="shared" si="18"/>
        <v>0</v>
      </c>
    </row>
    <row r="161" spans="1:7" hidden="1" x14ac:dyDescent="0.2">
      <c r="A161" s="3">
        <f t="shared" si="19"/>
        <v>141</v>
      </c>
      <c r="B161" s="18">
        <f t="shared" si="20"/>
        <v>0</v>
      </c>
      <c r="C161" s="18">
        <f t="shared" si="14"/>
        <v>0</v>
      </c>
      <c r="D161" s="18">
        <f t="shared" si="15"/>
        <v>0</v>
      </c>
      <c r="E161" s="21">
        <f t="shared" si="16"/>
        <v>0</v>
      </c>
      <c r="F161" s="18">
        <f t="shared" si="17"/>
        <v>0</v>
      </c>
      <c r="G161" s="19">
        <f t="shared" si="18"/>
        <v>0</v>
      </c>
    </row>
    <row r="162" spans="1:7" hidden="1" x14ac:dyDescent="0.2">
      <c r="A162" s="3">
        <f t="shared" si="19"/>
        <v>142</v>
      </c>
      <c r="B162" s="18">
        <f t="shared" si="20"/>
        <v>0</v>
      </c>
      <c r="C162" s="18">
        <f t="shared" si="14"/>
        <v>0</v>
      </c>
      <c r="D162" s="18">
        <f t="shared" si="15"/>
        <v>0</v>
      </c>
      <c r="E162" s="21">
        <f t="shared" si="16"/>
        <v>0</v>
      </c>
      <c r="F162" s="18">
        <f t="shared" si="17"/>
        <v>0</v>
      </c>
      <c r="G162" s="19">
        <f t="shared" si="18"/>
        <v>0</v>
      </c>
    </row>
    <row r="163" spans="1:7" hidden="1" x14ac:dyDescent="0.2">
      <c r="A163" s="3">
        <f t="shared" si="19"/>
        <v>143</v>
      </c>
      <c r="B163" s="18">
        <f t="shared" si="20"/>
        <v>0</v>
      </c>
      <c r="C163" s="18">
        <f t="shared" si="14"/>
        <v>0</v>
      </c>
      <c r="D163" s="18">
        <f t="shared" si="15"/>
        <v>0</v>
      </c>
      <c r="E163" s="21">
        <f t="shared" si="16"/>
        <v>0</v>
      </c>
      <c r="F163" s="18">
        <f t="shared" si="17"/>
        <v>0</v>
      </c>
      <c r="G163" s="19">
        <f t="shared" si="18"/>
        <v>0</v>
      </c>
    </row>
    <row r="164" spans="1:7" hidden="1" x14ac:dyDescent="0.2">
      <c r="A164" s="3">
        <f t="shared" si="19"/>
        <v>144</v>
      </c>
      <c r="B164" s="18">
        <f t="shared" si="20"/>
        <v>0</v>
      </c>
      <c r="C164" s="18">
        <f t="shared" si="14"/>
        <v>0</v>
      </c>
      <c r="D164" s="18">
        <f t="shared" si="15"/>
        <v>0</v>
      </c>
      <c r="E164" s="21">
        <f t="shared" si="16"/>
        <v>0</v>
      </c>
      <c r="F164" s="18">
        <f t="shared" si="17"/>
        <v>0</v>
      </c>
      <c r="G164" s="19">
        <f t="shared" si="18"/>
        <v>0</v>
      </c>
    </row>
    <row r="165" spans="1:7" hidden="1" x14ac:dyDescent="0.2">
      <c r="A165" s="3">
        <f t="shared" si="19"/>
        <v>145</v>
      </c>
      <c r="B165" s="18">
        <f t="shared" si="20"/>
        <v>0</v>
      </c>
      <c r="C165" s="18">
        <f t="shared" si="14"/>
        <v>0</v>
      </c>
      <c r="D165" s="18">
        <f t="shared" si="15"/>
        <v>0</v>
      </c>
      <c r="E165" s="21">
        <f t="shared" si="16"/>
        <v>0</v>
      </c>
      <c r="F165" s="18">
        <f t="shared" si="17"/>
        <v>0</v>
      </c>
      <c r="G165" s="19">
        <f t="shared" si="18"/>
        <v>0</v>
      </c>
    </row>
    <row r="166" spans="1:7" hidden="1" x14ac:dyDescent="0.2">
      <c r="A166" s="3">
        <f t="shared" si="19"/>
        <v>146</v>
      </c>
      <c r="B166" s="18">
        <f t="shared" si="20"/>
        <v>0</v>
      </c>
      <c r="C166" s="18">
        <f t="shared" si="14"/>
        <v>0</v>
      </c>
      <c r="D166" s="18">
        <f t="shared" si="15"/>
        <v>0</v>
      </c>
      <c r="E166" s="21">
        <f t="shared" si="16"/>
        <v>0</v>
      </c>
      <c r="F166" s="18">
        <f t="shared" si="17"/>
        <v>0</v>
      </c>
      <c r="G166" s="19">
        <f t="shared" si="18"/>
        <v>0</v>
      </c>
    </row>
    <row r="167" spans="1:7" hidden="1" x14ac:dyDescent="0.2">
      <c r="A167" s="3">
        <f t="shared" si="19"/>
        <v>147</v>
      </c>
      <c r="B167" s="18">
        <f t="shared" si="20"/>
        <v>0</v>
      </c>
      <c r="C167" s="18">
        <f t="shared" si="14"/>
        <v>0</v>
      </c>
      <c r="D167" s="18">
        <f t="shared" si="15"/>
        <v>0</v>
      </c>
      <c r="E167" s="21">
        <f t="shared" si="16"/>
        <v>0</v>
      </c>
      <c r="F167" s="18">
        <f t="shared" si="17"/>
        <v>0</v>
      </c>
      <c r="G167" s="19">
        <f t="shared" si="18"/>
        <v>0</v>
      </c>
    </row>
    <row r="168" spans="1:7" hidden="1" x14ac:dyDescent="0.2">
      <c r="A168" s="3">
        <f t="shared" si="19"/>
        <v>148</v>
      </c>
      <c r="B168" s="18">
        <f t="shared" si="20"/>
        <v>0</v>
      </c>
      <c r="C168" s="18">
        <f t="shared" si="14"/>
        <v>0</v>
      </c>
      <c r="D168" s="18">
        <f t="shared" si="15"/>
        <v>0</v>
      </c>
      <c r="E168" s="21">
        <f t="shared" si="16"/>
        <v>0</v>
      </c>
      <c r="F168" s="18">
        <f t="shared" si="17"/>
        <v>0</v>
      </c>
      <c r="G168" s="19">
        <f t="shared" si="18"/>
        <v>0</v>
      </c>
    </row>
    <row r="169" spans="1:7" hidden="1" x14ac:dyDescent="0.2">
      <c r="A169" s="3">
        <f t="shared" si="19"/>
        <v>149</v>
      </c>
      <c r="B169" s="18">
        <f t="shared" si="20"/>
        <v>0</v>
      </c>
      <c r="C169" s="18">
        <f t="shared" si="14"/>
        <v>0</v>
      </c>
      <c r="D169" s="18">
        <f t="shared" si="15"/>
        <v>0</v>
      </c>
      <c r="E169" s="21">
        <f t="shared" si="16"/>
        <v>0</v>
      </c>
      <c r="F169" s="18">
        <f t="shared" si="17"/>
        <v>0</v>
      </c>
      <c r="G169" s="19">
        <f t="shared" si="18"/>
        <v>0</v>
      </c>
    </row>
    <row r="170" spans="1:7" hidden="1" x14ac:dyDescent="0.2">
      <c r="A170" s="3">
        <f t="shared" si="19"/>
        <v>150</v>
      </c>
      <c r="B170" s="18">
        <f t="shared" si="20"/>
        <v>0</v>
      </c>
      <c r="C170" s="18">
        <f t="shared" si="14"/>
        <v>0</v>
      </c>
      <c r="D170" s="18">
        <f t="shared" si="15"/>
        <v>0</v>
      </c>
      <c r="E170" s="21">
        <f t="shared" si="16"/>
        <v>0</v>
      </c>
      <c r="F170" s="18">
        <f t="shared" si="17"/>
        <v>0</v>
      </c>
      <c r="G170" s="19">
        <f t="shared" si="18"/>
        <v>0</v>
      </c>
    </row>
    <row r="171" spans="1:7" hidden="1" x14ac:dyDescent="0.2">
      <c r="A171" s="3">
        <f t="shared" si="19"/>
        <v>151</v>
      </c>
      <c r="B171" s="18">
        <f t="shared" si="20"/>
        <v>0</v>
      </c>
      <c r="C171" s="18">
        <f t="shared" si="14"/>
        <v>0</v>
      </c>
      <c r="D171" s="18">
        <f t="shared" si="15"/>
        <v>0</v>
      </c>
      <c r="E171" s="21">
        <f t="shared" si="16"/>
        <v>0</v>
      </c>
      <c r="F171" s="18">
        <f t="shared" si="17"/>
        <v>0</v>
      </c>
      <c r="G171" s="19">
        <f t="shared" si="18"/>
        <v>0</v>
      </c>
    </row>
    <row r="172" spans="1:7" hidden="1" x14ac:dyDescent="0.2">
      <c r="A172" s="3">
        <f t="shared" si="19"/>
        <v>152</v>
      </c>
      <c r="B172" s="18">
        <f t="shared" si="20"/>
        <v>0</v>
      </c>
      <c r="C172" s="18">
        <f t="shared" si="14"/>
        <v>0</v>
      </c>
      <c r="D172" s="18">
        <f t="shared" si="15"/>
        <v>0</v>
      </c>
      <c r="E172" s="21">
        <f t="shared" si="16"/>
        <v>0</v>
      </c>
      <c r="F172" s="18">
        <f t="shared" si="17"/>
        <v>0</v>
      </c>
      <c r="G172" s="19">
        <f t="shared" si="18"/>
        <v>0</v>
      </c>
    </row>
    <row r="173" spans="1:7" hidden="1" x14ac:dyDescent="0.2">
      <c r="A173" s="3">
        <f t="shared" si="19"/>
        <v>153</v>
      </c>
      <c r="B173" s="18">
        <f t="shared" si="20"/>
        <v>0</v>
      </c>
      <c r="C173" s="18">
        <f t="shared" si="14"/>
        <v>0</v>
      </c>
      <c r="D173" s="18">
        <f t="shared" si="15"/>
        <v>0</v>
      </c>
      <c r="E173" s="21">
        <f t="shared" si="16"/>
        <v>0</v>
      </c>
      <c r="F173" s="18">
        <f t="shared" si="17"/>
        <v>0</v>
      </c>
      <c r="G173" s="19">
        <f t="shared" si="18"/>
        <v>0</v>
      </c>
    </row>
    <row r="174" spans="1:7" hidden="1" x14ac:dyDescent="0.2">
      <c r="A174" s="3">
        <f t="shared" si="19"/>
        <v>154</v>
      </c>
      <c r="B174" s="18">
        <f t="shared" si="20"/>
        <v>0</v>
      </c>
      <c r="C174" s="18">
        <f t="shared" si="14"/>
        <v>0</v>
      </c>
      <c r="D174" s="18">
        <f t="shared" si="15"/>
        <v>0</v>
      </c>
      <c r="E174" s="21">
        <f t="shared" si="16"/>
        <v>0</v>
      </c>
      <c r="F174" s="18">
        <f t="shared" si="17"/>
        <v>0</v>
      </c>
      <c r="G174" s="19">
        <f t="shared" si="18"/>
        <v>0</v>
      </c>
    </row>
    <row r="175" spans="1:7" hidden="1" x14ac:dyDescent="0.2">
      <c r="A175" s="3">
        <f t="shared" si="19"/>
        <v>155</v>
      </c>
      <c r="B175" s="18">
        <f t="shared" si="20"/>
        <v>0</v>
      </c>
      <c r="C175" s="18">
        <f t="shared" si="14"/>
        <v>0</v>
      </c>
      <c r="D175" s="18">
        <f t="shared" si="15"/>
        <v>0</v>
      </c>
      <c r="E175" s="21">
        <f t="shared" si="16"/>
        <v>0</v>
      </c>
      <c r="F175" s="18">
        <f t="shared" si="17"/>
        <v>0</v>
      </c>
      <c r="G175" s="19">
        <f t="shared" si="18"/>
        <v>0</v>
      </c>
    </row>
    <row r="176" spans="1:7" hidden="1" x14ac:dyDescent="0.2">
      <c r="A176" s="3">
        <f t="shared" si="19"/>
        <v>156</v>
      </c>
      <c r="B176" s="18">
        <f t="shared" si="20"/>
        <v>0</v>
      </c>
      <c r="C176" s="18">
        <f t="shared" si="14"/>
        <v>0</v>
      </c>
      <c r="D176" s="18">
        <f t="shared" si="15"/>
        <v>0</v>
      </c>
      <c r="E176" s="21">
        <f t="shared" si="16"/>
        <v>0</v>
      </c>
      <c r="F176" s="18">
        <f t="shared" si="17"/>
        <v>0</v>
      </c>
      <c r="G176" s="19">
        <f t="shared" si="18"/>
        <v>0</v>
      </c>
    </row>
    <row r="177" spans="1:7" hidden="1" x14ac:dyDescent="0.2">
      <c r="A177" s="3">
        <f t="shared" si="19"/>
        <v>157</v>
      </c>
      <c r="B177" s="18">
        <f t="shared" si="20"/>
        <v>0</v>
      </c>
      <c r="C177" s="18">
        <f t="shared" si="14"/>
        <v>0</v>
      </c>
      <c r="D177" s="18">
        <f t="shared" si="15"/>
        <v>0</v>
      </c>
      <c r="E177" s="21">
        <f t="shared" si="16"/>
        <v>0</v>
      </c>
      <c r="F177" s="18">
        <f t="shared" si="17"/>
        <v>0</v>
      </c>
      <c r="G177" s="19">
        <f t="shared" si="18"/>
        <v>0</v>
      </c>
    </row>
    <row r="178" spans="1:7" hidden="1" x14ac:dyDescent="0.2">
      <c r="A178" s="3">
        <f t="shared" si="19"/>
        <v>158</v>
      </c>
      <c r="B178" s="18">
        <f t="shared" si="20"/>
        <v>0</v>
      </c>
      <c r="C178" s="18">
        <f t="shared" si="14"/>
        <v>0</v>
      </c>
      <c r="D178" s="18">
        <f t="shared" si="15"/>
        <v>0</v>
      </c>
      <c r="E178" s="21">
        <f t="shared" si="16"/>
        <v>0</v>
      </c>
      <c r="F178" s="18">
        <f t="shared" si="17"/>
        <v>0</v>
      </c>
      <c r="G178" s="19">
        <f t="shared" si="18"/>
        <v>0</v>
      </c>
    </row>
    <row r="179" spans="1:7" hidden="1" x14ac:dyDescent="0.2">
      <c r="A179" s="3">
        <f t="shared" si="19"/>
        <v>159</v>
      </c>
      <c r="B179" s="18">
        <f t="shared" si="20"/>
        <v>0</v>
      </c>
      <c r="C179" s="18">
        <f t="shared" si="14"/>
        <v>0</v>
      </c>
      <c r="D179" s="18">
        <f t="shared" si="15"/>
        <v>0</v>
      </c>
      <c r="E179" s="21">
        <f t="shared" si="16"/>
        <v>0</v>
      </c>
      <c r="F179" s="18">
        <f t="shared" si="17"/>
        <v>0</v>
      </c>
      <c r="G179" s="19">
        <f t="shared" si="18"/>
        <v>0</v>
      </c>
    </row>
    <row r="180" spans="1:7" hidden="1" x14ac:dyDescent="0.2">
      <c r="A180" s="3">
        <f t="shared" si="19"/>
        <v>160</v>
      </c>
      <c r="B180" s="18">
        <f t="shared" si="20"/>
        <v>0</v>
      </c>
      <c r="C180" s="18">
        <f t="shared" si="14"/>
        <v>0</v>
      </c>
      <c r="D180" s="18">
        <f t="shared" si="15"/>
        <v>0</v>
      </c>
      <c r="E180" s="21">
        <f t="shared" si="16"/>
        <v>0</v>
      </c>
      <c r="F180" s="18">
        <f t="shared" si="17"/>
        <v>0</v>
      </c>
      <c r="G180" s="19">
        <f t="shared" si="18"/>
        <v>0</v>
      </c>
    </row>
    <row r="181" spans="1:7" hidden="1" x14ac:dyDescent="0.2">
      <c r="A181" s="3">
        <f t="shared" si="19"/>
        <v>161</v>
      </c>
      <c r="B181" s="18">
        <f t="shared" si="20"/>
        <v>0</v>
      </c>
      <c r="C181" s="18">
        <f t="shared" si="14"/>
        <v>0</v>
      </c>
      <c r="D181" s="18">
        <f t="shared" si="15"/>
        <v>0</v>
      </c>
      <c r="E181" s="21">
        <f t="shared" si="16"/>
        <v>0</v>
      </c>
      <c r="F181" s="18">
        <f t="shared" si="17"/>
        <v>0</v>
      </c>
      <c r="G181" s="19">
        <f t="shared" si="18"/>
        <v>0</v>
      </c>
    </row>
    <row r="182" spans="1:7" hidden="1" x14ac:dyDescent="0.2">
      <c r="A182" s="3">
        <f t="shared" si="19"/>
        <v>162</v>
      </c>
      <c r="B182" s="18">
        <f t="shared" si="20"/>
        <v>0</v>
      </c>
      <c r="C182" s="18">
        <f t="shared" si="14"/>
        <v>0</v>
      </c>
      <c r="D182" s="18">
        <f t="shared" si="15"/>
        <v>0</v>
      </c>
      <c r="E182" s="21">
        <f t="shared" si="16"/>
        <v>0</v>
      </c>
      <c r="F182" s="18">
        <f t="shared" si="17"/>
        <v>0</v>
      </c>
      <c r="G182" s="19">
        <f t="shared" si="18"/>
        <v>0</v>
      </c>
    </row>
    <row r="183" spans="1:7" hidden="1" x14ac:dyDescent="0.2">
      <c r="A183" s="3">
        <f t="shared" si="19"/>
        <v>163</v>
      </c>
      <c r="B183" s="18">
        <f t="shared" si="20"/>
        <v>0</v>
      </c>
      <c r="C183" s="18">
        <f t="shared" si="14"/>
        <v>0</v>
      </c>
      <c r="D183" s="18">
        <f t="shared" si="15"/>
        <v>0</v>
      </c>
      <c r="E183" s="21">
        <f t="shared" si="16"/>
        <v>0</v>
      </c>
      <c r="F183" s="18">
        <f t="shared" si="17"/>
        <v>0</v>
      </c>
      <c r="G183" s="19">
        <f t="shared" si="18"/>
        <v>0</v>
      </c>
    </row>
    <row r="184" spans="1:7" hidden="1" x14ac:dyDescent="0.2">
      <c r="A184" s="3">
        <f t="shared" si="19"/>
        <v>164</v>
      </c>
      <c r="B184" s="18">
        <f t="shared" si="20"/>
        <v>0</v>
      </c>
      <c r="C184" s="18">
        <f t="shared" si="14"/>
        <v>0</v>
      </c>
      <c r="D184" s="18">
        <f t="shared" si="15"/>
        <v>0</v>
      </c>
      <c r="E184" s="21">
        <f t="shared" si="16"/>
        <v>0</v>
      </c>
      <c r="F184" s="18">
        <f t="shared" si="17"/>
        <v>0</v>
      </c>
      <c r="G184" s="19">
        <f t="shared" si="18"/>
        <v>0</v>
      </c>
    </row>
    <row r="185" spans="1:7" hidden="1" x14ac:dyDescent="0.2">
      <c r="A185" s="3">
        <f t="shared" si="19"/>
        <v>165</v>
      </c>
      <c r="B185" s="18">
        <f t="shared" si="20"/>
        <v>0</v>
      </c>
      <c r="C185" s="18">
        <f t="shared" si="14"/>
        <v>0</v>
      </c>
      <c r="D185" s="18">
        <f t="shared" si="15"/>
        <v>0</v>
      </c>
      <c r="E185" s="21">
        <f t="shared" si="16"/>
        <v>0</v>
      </c>
      <c r="F185" s="18">
        <f t="shared" si="17"/>
        <v>0</v>
      </c>
      <c r="G185" s="19">
        <f t="shared" si="18"/>
        <v>0</v>
      </c>
    </row>
    <row r="186" spans="1:7" hidden="1" x14ac:dyDescent="0.2">
      <c r="A186" s="3">
        <f t="shared" si="19"/>
        <v>166</v>
      </c>
      <c r="B186" s="18">
        <f t="shared" si="20"/>
        <v>0</v>
      </c>
      <c r="C186" s="18">
        <f t="shared" si="14"/>
        <v>0</v>
      </c>
      <c r="D186" s="18">
        <f t="shared" si="15"/>
        <v>0</v>
      </c>
      <c r="E186" s="21">
        <f t="shared" si="16"/>
        <v>0</v>
      </c>
      <c r="F186" s="18">
        <f t="shared" si="17"/>
        <v>0</v>
      </c>
      <c r="G186" s="19">
        <f t="shared" si="18"/>
        <v>0</v>
      </c>
    </row>
    <row r="187" spans="1:7" hidden="1" x14ac:dyDescent="0.2">
      <c r="A187" s="3">
        <f t="shared" si="19"/>
        <v>167</v>
      </c>
      <c r="B187" s="18">
        <f t="shared" si="20"/>
        <v>0</v>
      </c>
      <c r="C187" s="18">
        <f t="shared" si="14"/>
        <v>0</v>
      </c>
      <c r="D187" s="18">
        <f t="shared" si="15"/>
        <v>0</v>
      </c>
      <c r="E187" s="21">
        <f t="shared" si="16"/>
        <v>0</v>
      </c>
      <c r="F187" s="18">
        <f t="shared" si="17"/>
        <v>0</v>
      </c>
      <c r="G187" s="19">
        <f t="shared" si="18"/>
        <v>0</v>
      </c>
    </row>
    <row r="188" spans="1:7" hidden="1" x14ac:dyDescent="0.2">
      <c r="A188" s="3">
        <f t="shared" si="19"/>
        <v>168</v>
      </c>
      <c r="B188" s="18">
        <f t="shared" si="20"/>
        <v>0</v>
      </c>
      <c r="C188" s="18">
        <f t="shared" si="14"/>
        <v>0</v>
      </c>
      <c r="D188" s="18">
        <f t="shared" si="15"/>
        <v>0</v>
      </c>
      <c r="E188" s="21">
        <f t="shared" si="16"/>
        <v>0</v>
      </c>
      <c r="F188" s="18">
        <f t="shared" si="17"/>
        <v>0</v>
      </c>
      <c r="G188" s="19">
        <f t="shared" si="18"/>
        <v>0</v>
      </c>
    </row>
    <row r="189" spans="1:7" hidden="1" x14ac:dyDescent="0.2">
      <c r="A189" s="3">
        <f t="shared" si="19"/>
        <v>169</v>
      </c>
      <c r="B189" s="18">
        <f t="shared" si="20"/>
        <v>0</v>
      </c>
      <c r="C189" s="18">
        <f t="shared" si="14"/>
        <v>0</v>
      </c>
      <c r="D189" s="18">
        <f t="shared" si="15"/>
        <v>0</v>
      </c>
      <c r="E189" s="21">
        <f t="shared" si="16"/>
        <v>0</v>
      </c>
      <c r="F189" s="18">
        <f t="shared" si="17"/>
        <v>0</v>
      </c>
      <c r="G189" s="19">
        <f t="shared" si="18"/>
        <v>0</v>
      </c>
    </row>
    <row r="190" spans="1:7" hidden="1" x14ac:dyDescent="0.2">
      <c r="A190" s="3">
        <f t="shared" si="19"/>
        <v>170</v>
      </c>
      <c r="B190" s="18">
        <f t="shared" si="20"/>
        <v>0</v>
      </c>
      <c r="C190" s="18">
        <f t="shared" si="14"/>
        <v>0</v>
      </c>
      <c r="D190" s="18">
        <f t="shared" si="15"/>
        <v>0</v>
      </c>
      <c r="E190" s="21">
        <f t="shared" si="16"/>
        <v>0</v>
      </c>
      <c r="F190" s="18">
        <f t="shared" si="17"/>
        <v>0</v>
      </c>
      <c r="G190" s="19">
        <f t="shared" si="18"/>
        <v>0</v>
      </c>
    </row>
    <row r="191" spans="1:7" hidden="1" x14ac:dyDescent="0.2">
      <c r="A191" s="3">
        <f t="shared" si="19"/>
        <v>171</v>
      </c>
      <c r="B191" s="18">
        <f t="shared" si="20"/>
        <v>0</v>
      </c>
      <c r="C191" s="18">
        <f t="shared" si="14"/>
        <v>0</v>
      </c>
      <c r="D191" s="18">
        <f t="shared" si="15"/>
        <v>0</v>
      </c>
      <c r="E191" s="21">
        <f t="shared" si="16"/>
        <v>0</v>
      </c>
      <c r="F191" s="18">
        <f t="shared" si="17"/>
        <v>0</v>
      </c>
      <c r="G191" s="19">
        <f t="shared" si="18"/>
        <v>0</v>
      </c>
    </row>
    <row r="192" spans="1:7" hidden="1" x14ac:dyDescent="0.2">
      <c r="A192" s="3">
        <f t="shared" si="19"/>
        <v>172</v>
      </c>
      <c r="B192" s="18">
        <f t="shared" si="20"/>
        <v>0</v>
      </c>
      <c r="C192" s="18">
        <f t="shared" si="14"/>
        <v>0</v>
      </c>
      <c r="D192" s="18">
        <f t="shared" si="15"/>
        <v>0</v>
      </c>
      <c r="E192" s="21">
        <f t="shared" si="16"/>
        <v>0</v>
      </c>
      <c r="F192" s="18">
        <f t="shared" si="17"/>
        <v>0</v>
      </c>
      <c r="G192" s="19">
        <f t="shared" si="18"/>
        <v>0</v>
      </c>
    </row>
    <row r="193" spans="1:7" hidden="1" x14ac:dyDescent="0.2">
      <c r="A193" s="3">
        <f t="shared" si="19"/>
        <v>173</v>
      </c>
      <c r="B193" s="18">
        <f t="shared" si="20"/>
        <v>0</v>
      </c>
      <c r="C193" s="18">
        <f t="shared" si="14"/>
        <v>0</v>
      </c>
      <c r="D193" s="18">
        <f t="shared" si="15"/>
        <v>0</v>
      </c>
      <c r="E193" s="21">
        <f t="shared" si="16"/>
        <v>0</v>
      </c>
      <c r="F193" s="18">
        <f t="shared" si="17"/>
        <v>0</v>
      </c>
      <c r="G193" s="19">
        <f t="shared" si="18"/>
        <v>0</v>
      </c>
    </row>
    <row r="194" spans="1:7" hidden="1" x14ac:dyDescent="0.2">
      <c r="A194" s="3">
        <f t="shared" si="19"/>
        <v>174</v>
      </c>
      <c r="B194" s="18">
        <f t="shared" si="20"/>
        <v>0</v>
      </c>
      <c r="C194" s="18">
        <f t="shared" si="14"/>
        <v>0</v>
      </c>
      <c r="D194" s="18">
        <f t="shared" si="15"/>
        <v>0</v>
      </c>
      <c r="E194" s="21">
        <f t="shared" si="16"/>
        <v>0</v>
      </c>
      <c r="F194" s="18">
        <f t="shared" si="17"/>
        <v>0</v>
      </c>
      <c r="G194" s="19">
        <f t="shared" si="18"/>
        <v>0</v>
      </c>
    </row>
    <row r="195" spans="1:7" hidden="1" x14ac:dyDescent="0.2">
      <c r="A195" s="3">
        <f t="shared" si="19"/>
        <v>175</v>
      </c>
      <c r="B195" s="18">
        <f t="shared" si="20"/>
        <v>0</v>
      </c>
      <c r="C195" s="18">
        <f t="shared" si="14"/>
        <v>0</v>
      </c>
      <c r="D195" s="18">
        <f t="shared" si="15"/>
        <v>0</v>
      </c>
      <c r="E195" s="21">
        <f t="shared" si="16"/>
        <v>0</v>
      </c>
      <c r="F195" s="18">
        <f t="shared" si="17"/>
        <v>0</v>
      </c>
      <c r="G195" s="19">
        <f t="shared" si="18"/>
        <v>0</v>
      </c>
    </row>
    <row r="196" spans="1:7" hidden="1" x14ac:dyDescent="0.2">
      <c r="A196" s="3">
        <f t="shared" si="19"/>
        <v>176</v>
      </c>
      <c r="B196" s="18">
        <f t="shared" si="20"/>
        <v>0</v>
      </c>
      <c r="C196" s="18">
        <f t="shared" si="14"/>
        <v>0</v>
      </c>
      <c r="D196" s="18">
        <f t="shared" si="15"/>
        <v>0</v>
      </c>
      <c r="E196" s="21">
        <f t="shared" si="16"/>
        <v>0</v>
      </c>
      <c r="F196" s="18">
        <f t="shared" si="17"/>
        <v>0</v>
      </c>
      <c r="G196" s="19">
        <f t="shared" si="18"/>
        <v>0</v>
      </c>
    </row>
    <row r="197" spans="1:7" hidden="1" x14ac:dyDescent="0.2">
      <c r="A197" s="3">
        <f t="shared" si="19"/>
        <v>177</v>
      </c>
      <c r="B197" s="18">
        <f t="shared" si="20"/>
        <v>0</v>
      </c>
      <c r="C197" s="18">
        <f t="shared" si="14"/>
        <v>0</v>
      </c>
      <c r="D197" s="18">
        <f t="shared" si="15"/>
        <v>0</v>
      </c>
      <c r="E197" s="21">
        <f t="shared" si="16"/>
        <v>0</v>
      </c>
      <c r="F197" s="18">
        <f t="shared" si="17"/>
        <v>0</v>
      </c>
      <c r="G197" s="19">
        <f t="shared" si="18"/>
        <v>0</v>
      </c>
    </row>
    <row r="198" spans="1:7" hidden="1" x14ac:dyDescent="0.2">
      <c r="A198" s="3">
        <f t="shared" si="19"/>
        <v>178</v>
      </c>
      <c r="B198" s="18">
        <f t="shared" si="20"/>
        <v>0</v>
      </c>
      <c r="C198" s="18">
        <f t="shared" si="14"/>
        <v>0</v>
      </c>
      <c r="D198" s="18">
        <f t="shared" si="15"/>
        <v>0</v>
      </c>
      <c r="E198" s="21">
        <f t="shared" si="16"/>
        <v>0</v>
      </c>
      <c r="F198" s="18">
        <f t="shared" si="17"/>
        <v>0</v>
      </c>
      <c r="G198" s="19">
        <f t="shared" si="18"/>
        <v>0</v>
      </c>
    </row>
    <row r="199" spans="1:7" hidden="1" x14ac:dyDescent="0.2">
      <c r="A199" s="3">
        <f t="shared" si="19"/>
        <v>179</v>
      </c>
      <c r="B199" s="18">
        <f t="shared" si="20"/>
        <v>0</v>
      </c>
      <c r="C199" s="18">
        <f t="shared" si="14"/>
        <v>0</v>
      </c>
      <c r="D199" s="18">
        <f t="shared" si="15"/>
        <v>0</v>
      </c>
      <c r="E199" s="21">
        <f t="shared" si="16"/>
        <v>0</v>
      </c>
      <c r="F199" s="18">
        <f t="shared" si="17"/>
        <v>0</v>
      </c>
      <c r="G199" s="19">
        <f t="shared" si="18"/>
        <v>0</v>
      </c>
    </row>
    <row r="200" spans="1:7" hidden="1" x14ac:dyDescent="0.2">
      <c r="A200" s="3">
        <f t="shared" si="19"/>
        <v>180</v>
      </c>
      <c r="B200" s="18">
        <f t="shared" si="20"/>
        <v>0</v>
      </c>
      <c r="C200" s="18">
        <f t="shared" si="14"/>
        <v>0</v>
      </c>
      <c r="D200" s="18">
        <f t="shared" si="15"/>
        <v>0</v>
      </c>
      <c r="E200" s="21">
        <f t="shared" si="16"/>
        <v>0</v>
      </c>
      <c r="F200" s="18">
        <f t="shared" si="17"/>
        <v>0</v>
      </c>
      <c r="G200" s="19">
        <f t="shared" si="18"/>
        <v>0</v>
      </c>
    </row>
    <row r="201" spans="1:7" hidden="1" x14ac:dyDescent="0.2">
      <c r="A201" s="3">
        <f t="shared" si="19"/>
        <v>181</v>
      </c>
      <c r="B201" s="18">
        <f t="shared" si="20"/>
        <v>0</v>
      </c>
      <c r="C201" s="18">
        <f t="shared" si="14"/>
        <v>0</v>
      </c>
      <c r="D201" s="18">
        <f t="shared" si="15"/>
        <v>0</v>
      </c>
      <c r="E201" s="21">
        <f t="shared" si="16"/>
        <v>0</v>
      </c>
      <c r="F201" s="18">
        <f t="shared" si="17"/>
        <v>0</v>
      </c>
      <c r="G201" s="19">
        <f t="shared" si="18"/>
        <v>0</v>
      </c>
    </row>
    <row r="202" spans="1:7" hidden="1" x14ac:dyDescent="0.2">
      <c r="A202" s="3">
        <f t="shared" si="19"/>
        <v>182</v>
      </c>
      <c r="B202" s="18">
        <f t="shared" si="20"/>
        <v>0</v>
      </c>
      <c r="C202" s="18">
        <f t="shared" si="14"/>
        <v>0</v>
      </c>
      <c r="D202" s="18">
        <f t="shared" si="15"/>
        <v>0</v>
      </c>
      <c r="E202" s="21">
        <f t="shared" si="16"/>
        <v>0</v>
      </c>
      <c r="F202" s="18">
        <f t="shared" si="17"/>
        <v>0</v>
      </c>
      <c r="G202" s="19">
        <f t="shared" si="18"/>
        <v>0</v>
      </c>
    </row>
    <row r="203" spans="1:7" hidden="1" x14ac:dyDescent="0.2">
      <c r="A203" s="3">
        <f t="shared" si="19"/>
        <v>183</v>
      </c>
      <c r="B203" s="18">
        <f t="shared" si="20"/>
        <v>0</v>
      </c>
      <c r="C203" s="18">
        <f t="shared" si="14"/>
        <v>0</v>
      </c>
      <c r="D203" s="18">
        <f t="shared" si="15"/>
        <v>0</v>
      </c>
      <c r="E203" s="21">
        <f t="shared" si="16"/>
        <v>0</v>
      </c>
      <c r="F203" s="18">
        <f t="shared" si="17"/>
        <v>0</v>
      </c>
      <c r="G203" s="19">
        <f t="shared" si="18"/>
        <v>0</v>
      </c>
    </row>
    <row r="204" spans="1:7" hidden="1" x14ac:dyDescent="0.2">
      <c r="A204" s="3">
        <f t="shared" si="19"/>
        <v>184</v>
      </c>
      <c r="B204" s="18">
        <f t="shared" si="20"/>
        <v>0</v>
      </c>
      <c r="C204" s="18">
        <f t="shared" si="14"/>
        <v>0</v>
      </c>
      <c r="D204" s="18">
        <f t="shared" si="15"/>
        <v>0</v>
      </c>
      <c r="E204" s="21">
        <f t="shared" si="16"/>
        <v>0</v>
      </c>
      <c r="F204" s="18">
        <f t="shared" si="17"/>
        <v>0</v>
      </c>
      <c r="G204" s="19">
        <f t="shared" si="18"/>
        <v>0</v>
      </c>
    </row>
    <row r="205" spans="1:7" hidden="1" x14ac:dyDescent="0.2">
      <c r="A205" s="3">
        <f t="shared" si="19"/>
        <v>185</v>
      </c>
      <c r="B205" s="18">
        <f t="shared" si="20"/>
        <v>0</v>
      </c>
      <c r="C205" s="18">
        <f t="shared" si="14"/>
        <v>0</v>
      </c>
      <c r="D205" s="18">
        <f t="shared" si="15"/>
        <v>0</v>
      </c>
      <c r="E205" s="21">
        <f t="shared" si="16"/>
        <v>0</v>
      </c>
      <c r="F205" s="18">
        <f t="shared" si="17"/>
        <v>0</v>
      </c>
      <c r="G205" s="19">
        <f t="shared" si="18"/>
        <v>0</v>
      </c>
    </row>
    <row r="206" spans="1:7" hidden="1" x14ac:dyDescent="0.2">
      <c r="A206" s="3">
        <f t="shared" si="19"/>
        <v>186</v>
      </c>
      <c r="B206" s="18">
        <f t="shared" si="20"/>
        <v>0</v>
      </c>
      <c r="C206" s="18">
        <f t="shared" si="14"/>
        <v>0</v>
      </c>
      <c r="D206" s="18">
        <f t="shared" si="15"/>
        <v>0</v>
      </c>
      <c r="E206" s="21">
        <f t="shared" si="16"/>
        <v>0</v>
      </c>
      <c r="F206" s="18">
        <f t="shared" si="17"/>
        <v>0</v>
      </c>
      <c r="G206" s="19">
        <f t="shared" si="18"/>
        <v>0</v>
      </c>
    </row>
    <row r="207" spans="1:7" hidden="1" x14ac:dyDescent="0.2">
      <c r="A207" s="3">
        <f t="shared" si="19"/>
        <v>187</v>
      </c>
      <c r="B207" s="18">
        <f t="shared" si="20"/>
        <v>0</v>
      </c>
      <c r="C207" s="18">
        <f t="shared" si="14"/>
        <v>0</v>
      </c>
      <c r="D207" s="18">
        <f t="shared" si="15"/>
        <v>0</v>
      </c>
      <c r="E207" s="21">
        <f t="shared" si="16"/>
        <v>0</v>
      </c>
      <c r="F207" s="18">
        <f t="shared" si="17"/>
        <v>0</v>
      </c>
      <c r="G207" s="19">
        <f t="shared" si="18"/>
        <v>0</v>
      </c>
    </row>
    <row r="208" spans="1:7" hidden="1" x14ac:dyDescent="0.2">
      <c r="A208" s="3">
        <f t="shared" si="19"/>
        <v>188</v>
      </c>
      <c r="B208" s="18">
        <f t="shared" si="20"/>
        <v>0</v>
      </c>
      <c r="C208" s="18">
        <f t="shared" si="14"/>
        <v>0</v>
      </c>
      <c r="D208" s="18">
        <f t="shared" si="15"/>
        <v>0</v>
      </c>
      <c r="E208" s="21">
        <f t="shared" si="16"/>
        <v>0</v>
      </c>
      <c r="F208" s="18">
        <f t="shared" si="17"/>
        <v>0</v>
      </c>
      <c r="G208" s="19">
        <f t="shared" si="18"/>
        <v>0</v>
      </c>
    </row>
    <row r="209" spans="1:7" hidden="1" x14ac:dyDescent="0.2">
      <c r="A209" s="3">
        <f t="shared" si="19"/>
        <v>189</v>
      </c>
      <c r="B209" s="18">
        <f t="shared" si="20"/>
        <v>0</v>
      </c>
      <c r="C209" s="18">
        <f t="shared" si="14"/>
        <v>0</v>
      </c>
      <c r="D209" s="18">
        <f t="shared" si="15"/>
        <v>0</v>
      </c>
      <c r="E209" s="21">
        <f t="shared" si="16"/>
        <v>0</v>
      </c>
      <c r="F209" s="18">
        <f t="shared" si="17"/>
        <v>0</v>
      </c>
      <c r="G209" s="19">
        <f t="shared" si="18"/>
        <v>0</v>
      </c>
    </row>
    <row r="210" spans="1:7" hidden="1" x14ac:dyDescent="0.2">
      <c r="A210" s="3">
        <f t="shared" si="19"/>
        <v>190</v>
      </c>
      <c r="B210" s="18">
        <f t="shared" si="20"/>
        <v>0</v>
      </c>
      <c r="C210" s="18">
        <f t="shared" si="14"/>
        <v>0</v>
      </c>
      <c r="D210" s="18">
        <f t="shared" si="15"/>
        <v>0</v>
      </c>
      <c r="E210" s="21">
        <f t="shared" si="16"/>
        <v>0</v>
      </c>
      <c r="F210" s="18">
        <f t="shared" si="17"/>
        <v>0</v>
      </c>
      <c r="G210" s="19">
        <f t="shared" si="18"/>
        <v>0</v>
      </c>
    </row>
    <row r="211" spans="1:7" hidden="1" x14ac:dyDescent="0.2">
      <c r="A211" s="3">
        <f t="shared" si="19"/>
        <v>191</v>
      </c>
      <c r="B211" s="18">
        <f t="shared" si="20"/>
        <v>0</v>
      </c>
      <c r="C211" s="18">
        <f t="shared" si="14"/>
        <v>0</v>
      </c>
      <c r="D211" s="18">
        <f t="shared" si="15"/>
        <v>0</v>
      </c>
      <c r="E211" s="21">
        <f t="shared" si="16"/>
        <v>0</v>
      </c>
      <c r="F211" s="18">
        <f t="shared" si="17"/>
        <v>0</v>
      </c>
      <c r="G211" s="19">
        <f t="shared" si="18"/>
        <v>0</v>
      </c>
    </row>
    <row r="212" spans="1:7" hidden="1" x14ac:dyDescent="0.2">
      <c r="A212" s="3">
        <f t="shared" si="19"/>
        <v>192</v>
      </c>
      <c r="B212" s="18">
        <f t="shared" si="20"/>
        <v>0</v>
      </c>
      <c r="C212" s="18">
        <f t="shared" si="14"/>
        <v>0</v>
      </c>
      <c r="D212" s="18">
        <f t="shared" si="15"/>
        <v>0</v>
      </c>
      <c r="E212" s="21">
        <f t="shared" si="16"/>
        <v>0</v>
      </c>
      <c r="F212" s="18">
        <f t="shared" si="17"/>
        <v>0</v>
      </c>
      <c r="G212" s="19">
        <f t="shared" si="18"/>
        <v>0</v>
      </c>
    </row>
    <row r="213" spans="1:7" hidden="1" x14ac:dyDescent="0.2">
      <c r="A213" s="3">
        <f t="shared" si="19"/>
        <v>193</v>
      </c>
      <c r="B213" s="18">
        <f t="shared" si="20"/>
        <v>0</v>
      </c>
      <c r="C213" s="18">
        <f t="shared" ref="C213:C276" si="21">IF(A213&lt;=$D$9,$D$14*-1,0)</f>
        <v>0</v>
      </c>
      <c r="D213" s="18">
        <f t="shared" ref="D213:D276" si="22">IF(A213&gt;$D$9,0,$D$11*-1)</f>
        <v>0</v>
      </c>
      <c r="E213" s="21">
        <f t="shared" ref="E213:E276" si="23">B213*$D$10</f>
        <v>0</v>
      </c>
      <c r="F213" s="18">
        <f t="shared" ref="F213:F276" si="24">D213-E213</f>
        <v>0</v>
      </c>
      <c r="G213" s="19">
        <f t="shared" ref="G213:G276" si="25">B213-F213</f>
        <v>0</v>
      </c>
    </row>
    <row r="214" spans="1:7" hidden="1" x14ac:dyDescent="0.2">
      <c r="A214" s="3">
        <f t="shared" ref="A214:A277" si="26">A213+1</f>
        <v>194</v>
      </c>
      <c r="B214" s="18">
        <f t="shared" ref="B214:B277" si="27">IF(A214&lt;=$D$9,G213,0)</f>
        <v>0</v>
      </c>
      <c r="C214" s="18">
        <f t="shared" si="21"/>
        <v>0</v>
      </c>
      <c r="D214" s="18">
        <f t="shared" si="22"/>
        <v>0</v>
      </c>
      <c r="E214" s="21">
        <f t="shared" si="23"/>
        <v>0</v>
      </c>
      <c r="F214" s="18">
        <f t="shared" si="24"/>
        <v>0</v>
      </c>
      <c r="G214" s="19">
        <f t="shared" si="25"/>
        <v>0</v>
      </c>
    </row>
    <row r="215" spans="1:7" hidden="1" x14ac:dyDescent="0.2">
      <c r="A215" s="3">
        <f t="shared" si="26"/>
        <v>195</v>
      </c>
      <c r="B215" s="18">
        <f t="shared" si="27"/>
        <v>0</v>
      </c>
      <c r="C215" s="18">
        <f t="shared" si="21"/>
        <v>0</v>
      </c>
      <c r="D215" s="18">
        <f t="shared" si="22"/>
        <v>0</v>
      </c>
      <c r="E215" s="21">
        <f t="shared" si="23"/>
        <v>0</v>
      </c>
      <c r="F215" s="18">
        <f t="shared" si="24"/>
        <v>0</v>
      </c>
      <c r="G215" s="19">
        <f t="shared" si="25"/>
        <v>0</v>
      </c>
    </row>
    <row r="216" spans="1:7" hidden="1" x14ac:dyDescent="0.2">
      <c r="A216" s="3">
        <f t="shared" si="26"/>
        <v>196</v>
      </c>
      <c r="B216" s="18">
        <f t="shared" si="27"/>
        <v>0</v>
      </c>
      <c r="C216" s="18">
        <f t="shared" si="21"/>
        <v>0</v>
      </c>
      <c r="D216" s="18">
        <f t="shared" si="22"/>
        <v>0</v>
      </c>
      <c r="E216" s="21">
        <f t="shared" si="23"/>
        <v>0</v>
      </c>
      <c r="F216" s="18">
        <f t="shared" si="24"/>
        <v>0</v>
      </c>
      <c r="G216" s="19">
        <f t="shared" si="25"/>
        <v>0</v>
      </c>
    </row>
    <row r="217" spans="1:7" hidden="1" x14ac:dyDescent="0.2">
      <c r="A217" s="3">
        <f t="shared" si="26"/>
        <v>197</v>
      </c>
      <c r="B217" s="18">
        <f t="shared" si="27"/>
        <v>0</v>
      </c>
      <c r="C217" s="18">
        <f t="shared" si="21"/>
        <v>0</v>
      </c>
      <c r="D217" s="18">
        <f t="shared" si="22"/>
        <v>0</v>
      </c>
      <c r="E217" s="21">
        <f t="shared" si="23"/>
        <v>0</v>
      </c>
      <c r="F217" s="18">
        <f t="shared" si="24"/>
        <v>0</v>
      </c>
      <c r="G217" s="19">
        <f t="shared" si="25"/>
        <v>0</v>
      </c>
    </row>
    <row r="218" spans="1:7" hidden="1" x14ac:dyDescent="0.2">
      <c r="A218" s="3">
        <f t="shared" si="26"/>
        <v>198</v>
      </c>
      <c r="B218" s="18">
        <f t="shared" si="27"/>
        <v>0</v>
      </c>
      <c r="C218" s="18">
        <f t="shared" si="21"/>
        <v>0</v>
      </c>
      <c r="D218" s="18">
        <f t="shared" si="22"/>
        <v>0</v>
      </c>
      <c r="E218" s="21">
        <f t="shared" si="23"/>
        <v>0</v>
      </c>
      <c r="F218" s="18">
        <f t="shared" si="24"/>
        <v>0</v>
      </c>
      <c r="G218" s="19">
        <f t="shared" si="25"/>
        <v>0</v>
      </c>
    </row>
    <row r="219" spans="1:7" hidden="1" x14ac:dyDescent="0.2">
      <c r="A219" s="3">
        <f t="shared" si="26"/>
        <v>199</v>
      </c>
      <c r="B219" s="18">
        <f t="shared" si="27"/>
        <v>0</v>
      </c>
      <c r="C219" s="18">
        <f t="shared" si="21"/>
        <v>0</v>
      </c>
      <c r="D219" s="18">
        <f t="shared" si="22"/>
        <v>0</v>
      </c>
      <c r="E219" s="21">
        <f t="shared" si="23"/>
        <v>0</v>
      </c>
      <c r="F219" s="18">
        <f t="shared" si="24"/>
        <v>0</v>
      </c>
      <c r="G219" s="19">
        <f t="shared" si="25"/>
        <v>0</v>
      </c>
    </row>
    <row r="220" spans="1:7" hidden="1" x14ac:dyDescent="0.2">
      <c r="A220" s="3">
        <f t="shared" si="26"/>
        <v>200</v>
      </c>
      <c r="B220" s="18">
        <f t="shared" si="27"/>
        <v>0</v>
      </c>
      <c r="C220" s="18">
        <f t="shared" si="21"/>
        <v>0</v>
      </c>
      <c r="D220" s="18">
        <f t="shared" si="22"/>
        <v>0</v>
      </c>
      <c r="E220" s="21">
        <f t="shared" si="23"/>
        <v>0</v>
      </c>
      <c r="F220" s="18">
        <f t="shared" si="24"/>
        <v>0</v>
      </c>
      <c r="G220" s="19">
        <f t="shared" si="25"/>
        <v>0</v>
      </c>
    </row>
    <row r="221" spans="1:7" hidden="1" x14ac:dyDescent="0.2">
      <c r="A221" s="3">
        <f t="shared" si="26"/>
        <v>201</v>
      </c>
      <c r="B221" s="18">
        <f t="shared" si="27"/>
        <v>0</v>
      </c>
      <c r="C221" s="18">
        <f t="shared" si="21"/>
        <v>0</v>
      </c>
      <c r="D221" s="18">
        <f t="shared" si="22"/>
        <v>0</v>
      </c>
      <c r="E221" s="21">
        <f t="shared" si="23"/>
        <v>0</v>
      </c>
      <c r="F221" s="18">
        <f t="shared" si="24"/>
        <v>0</v>
      </c>
      <c r="G221" s="19">
        <f t="shared" si="25"/>
        <v>0</v>
      </c>
    </row>
    <row r="222" spans="1:7" hidden="1" x14ac:dyDescent="0.2">
      <c r="A222" s="3">
        <f t="shared" si="26"/>
        <v>202</v>
      </c>
      <c r="B222" s="18">
        <f t="shared" si="27"/>
        <v>0</v>
      </c>
      <c r="C222" s="18">
        <f t="shared" si="21"/>
        <v>0</v>
      </c>
      <c r="D222" s="18">
        <f t="shared" si="22"/>
        <v>0</v>
      </c>
      <c r="E222" s="21">
        <f t="shared" si="23"/>
        <v>0</v>
      </c>
      <c r="F222" s="18">
        <f t="shared" si="24"/>
        <v>0</v>
      </c>
      <c r="G222" s="19">
        <f t="shared" si="25"/>
        <v>0</v>
      </c>
    </row>
    <row r="223" spans="1:7" hidden="1" x14ac:dyDescent="0.2">
      <c r="A223" s="3">
        <f t="shared" si="26"/>
        <v>203</v>
      </c>
      <c r="B223" s="18">
        <f t="shared" si="27"/>
        <v>0</v>
      </c>
      <c r="C223" s="18">
        <f t="shared" si="21"/>
        <v>0</v>
      </c>
      <c r="D223" s="18">
        <f t="shared" si="22"/>
        <v>0</v>
      </c>
      <c r="E223" s="21">
        <f t="shared" si="23"/>
        <v>0</v>
      </c>
      <c r="F223" s="18">
        <f t="shared" si="24"/>
        <v>0</v>
      </c>
      <c r="G223" s="19">
        <f t="shared" si="25"/>
        <v>0</v>
      </c>
    </row>
    <row r="224" spans="1:7" hidden="1" x14ac:dyDescent="0.2">
      <c r="A224" s="3">
        <f t="shared" si="26"/>
        <v>204</v>
      </c>
      <c r="B224" s="18">
        <f t="shared" si="27"/>
        <v>0</v>
      </c>
      <c r="C224" s="18">
        <f t="shared" si="21"/>
        <v>0</v>
      </c>
      <c r="D224" s="18">
        <f t="shared" si="22"/>
        <v>0</v>
      </c>
      <c r="E224" s="21">
        <f t="shared" si="23"/>
        <v>0</v>
      </c>
      <c r="F224" s="18">
        <f t="shared" si="24"/>
        <v>0</v>
      </c>
      <c r="G224" s="19">
        <f t="shared" si="25"/>
        <v>0</v>
      </c>
    </row>
    <row r="225" spans="1:7" hidden="1" x14ac:dyDescent="0.2">
      <c r="A225" s="3">
        <f t="shared" si="26"/>
        <v>205</v>
      </c>
      <c r="B225" s="18">
        <f t="shared" si="27"/>
        <v>0</v>
      </c>
      <c r="C225" s="18">
        <f t="shared" si="21"/>
        <v>0</v>
      </c>
      <c r="D225" s="18">
        <f t="shared" si="22"/>
        <v>0</v>
      </c>
      <c r="E225" s="21">
        <f t="shared" si="23"/>
        <v>0</v>
      </c>
      <c r="F225" s="18">
        <f t="shared" si="24"/>
        <v>0</v>
      </c>
      <c r="G225" s="19">
        <f t="shared" si="25"/>
        <v>0</v>
      </c>
    </row>
    <row r="226" spans="1:7" hidden="1" x14ac:dyDescent="0.2">
      <c r="A226" s="3">
        <f t="shared" si="26"/>
        <v>206</v>
      </c>
      <c r="B226" s="18">
        <f t="shared" si="27"/>
        <v>0</v>
      </c>
      <c r="C226" s="18">
        <f t="shared" si="21"/>
        <v>0</v>
      </c>
      <c r="D226" s="18">
        <f t="shared" si="22"/>
        <v>0</v>
      </c>
      <c r="E226" s="21">
        <f t="shared" si="23"/>
        <v>0</v>
      </c>
      <c r="F226" s="18">
        <f t="shared" si="24"/>
        <v>0</v>
      </c>
      <c r="G226" s="19">
        <f t="shared" si="25"/>
        <v>0</v>
      </c>
    </row>
    <row r="227" spans="1:7" hidden="1" x14ac:dyDescent="0.2">
      <c r="A227" s="3">
        <f t="shared" si="26"/>
        <v>207</v>
      </c>
      <c r="B227" s="18">
        <f t="shared" si="27"/>
        <v>0</v>
      </c>
      <c r="C227" s="18">
        <f t="shared" si="21"/>
        <v>0</v>
      </c>
      <c r="D227" s="18">
        <f t="shared" si="22"/>
        <v>0</v>
      </c>
      <c r="E227" s="21">
        <f t="shared" si="23"/>
        <v>0</v>
      </c>
      <c r="F227" s="18">
        <f t="shared" si="24"/>
        <v>0</v>
      </c>
      <c r="G227" s="19">
        <f t="shared" si="25"/>
        <v>0</v>
      </c>
    </row>
    <row r="228" spans="1:7" hidden="1" x14ac:dyDescent="0.2">
      <c r="A228" s="3">
        <f t="shared" si="26"/>
        <v>208</v>
      </c>
      <c r="B228" s="18">
        <f t="shared" si="27"/>
        <v>0</v>
      </c>
      <c r="C228" s="18">
        <f t="shared" si="21"/>
        <v>0</v>
      </c>
      <c r="D228" s="18">
        <f t="shared" si="22"/>
        <v>0</v>
      </c>
      <c r="E228" s="21">
        <f t="shared" si="23"/>
        <v>0</v>
      </c>
      <c r="F228" s="18">
        <f t="shared" si="24"/>
        <v>0</v>
      </c>
      <c r="G228" s="19">
        <f t="shared" si="25"/>
        <v>0</v>
      </c>
    </row>
    <row r="229" spans="1:7" hidden="1" x14ac:dyDescent="0.2">
      <c r="A229" s="3">
        <f t="shared" si="26"/>
        <v>209</v>
      </c>
      <c r="B229" s="18">
        <f t="shared" si="27"/>
        <v>0</v>
      </c>
      <c r="C229" s="18">
        <f t="shared" si="21"/>
        <v>0</v>
      </c>
      <c r="D229" s="18">
        <f t="shared" si="22"/>
        <v>0</v>
      </c>
      <c r="E229" s="21">
        <f t="shared" si="23"/>
        <v>0</v>
      </c>
      <c r="F229" s="18">
        <f t="shared" si="24"/>
        <v>0</v>
      </c>
      <c r="G229" s="19">
        <f t="shared" si="25"/>
        <v>0</v>
      </c>
    </row>
    <row r="230" spans="1:7" hidden="1" x14ac:dyDescent="0.2">
      <c r="A230" s="3">
        <f t="shared" si="26"/>
        <v>210</v>
      </c>
      <c r="B230" s="18">
        <f t="shared" si="27"/>
        <v>0</v>
      </c>
      <c r="C230" s="18">
        <f t="shared" si="21"/>
        <v>0</v>
      </c>
      <c r="D230" s="18">
        <f t="shared" si="22"/>
        <v>0</v>
      </c>
      <c r="E230" s="21">
        <f t="shared" si="23"/>
        <v>0</v>
      </c>
      <c r="F230" s="18">
        <f t="shared" si="24"/>
        <v>0</v>
      </c>
      <c r="G230" s="19">
        <f t="shared" si="25"/>
        <v>0</v>
      </c>
    </row>
    <row r="231" spans="1:7" hidden="1" x14ac:dyDescent="0.2">
      <c r="A231" s="3">
        <f t="shared" si="26"/>
        <v>211</v>
      </c>
      <c r="B231" s="18">
        <f t="shared" si="27"/>
        <v>0</v>
      </c>
      <c r="C231" s="18">
        <f t="shared" si="21"/>
        <v>0</v>
      </c>
      <c r="D231" s="18">
        <f t="shared" si="22"/>
        <v>0</v>
      </c>
      <c r="E231" s="21">
        <f t="shared" si="23"/>
        <v>0</v>
      </c>
      <c r="F231" s="18">
        <f t="shared" si="24"/>
        <v>0</v>
      </c>
      <c r="G231" s="19">
        <f t="shared" si="25"/>
        <v>0</v>
      </c>
    </row>
    <row r="232" spans="1:7" hidden="1" x14ac:dyDescent="0.2">
      <c r="A232" s="3">
        <f t="shared" si="26"/>
        <v>212</v>
      </c>
      <c r="B232" s="18">
        <f t="shared" si="27"/>
        <v>0</v>
      </c>
      <c r="C232" s="18">
        <f t="shared" si="21"/>
        <v>0</v>
      </c>
      <c r="D232" s="18">
        <f t="shared" si="22"/>
        <v>0</v>
      </c>
      <c r="E232" s="21">
        <f t="shared" si="23"/>
        <v>0</v>
      </c>
      <c r="F232" s="18">
        <f t="shared" si="24"/>
        <v>0</v>
      </c>
      <c r="G232" s="19">
        <f t="shared" si="25"/>
        <v>0</v>
      </c>
    </row>
    <row r="233" spans="1:7" hidden="1" x14ac:dyDescent="0.2">
      <c r="A233" s="3">
        <f t="shared" si="26"/>
        <v>213</v>
      </c>
      <c r="B233" s="18">
        <f t="shared" si="27"/>
        <v>0</v>
      </c>
      <c r="C233" s="18">
        <f t="shared" si="21"/>
        <v>0</v>
      </c>
      <c r="D233" s="18">
        <f t="shared" si="22"/>
        <v>0</v>
      </c>
      <c r="E233" s="21">
        <f t="shared" si="23"/>
        <v>0</v>
      </c>
      <c r="F233" s="18">
        <f t="shared" si="24"/>
        <v>0</v>
      </c>
      <c r="G233" s="19">
        <f t="shared" si="25"/>
        <v>0</v>
      </c>
    </row>
    <row r="234" spans="1:7" hidden="1" x14ac:dyDescent="0.2">
      <c r="A234" s="3">
        <f t="shared" si="26"/>
        <v>214</v>
      </c>
      <c r="B234" s="18">
        <f t="shared" si="27"/>
        <v>0</v>
      </c>
      <c r="C234" s="18">
        <f t="shared" si="21"/>
        <v>0</v>
      </c>
      <c r="D234" s="18">
        <f t="shared" si="22"/>
        <v>0</v>
      </c>
      <c r="E234" s="21">
        <f t="shared" si="23"/>
        <v>0</v>
      </c>
      <c r="F234" s="18">
        <f t="shared" si="24"/>
        <v>0</v>
      </c>
      <c r="G234" s="19">
        <f t="shared" si="25"/>
        <v>0</v>
      </c>
    </row>
    <row r="235" spans="1:7" hidden="1" x14ac:dyDescent="0.2">
      <c r="A235" s="3">
        <f t="shared" si="26"/>
        <v>215</v>
      </c>
      <c r="B235" s="18">
        <f t="shared" si="27"/>
        <v>0</v>
      </c>
      <c r="C235" s="18">
        <f t="shared" si="21"/>
        <v>0</v>
      </c>
      <c r="D235" s="18">
        <f t="shared" si="22"/>
        <v>0</v>
      </c>
      <c r="E235" s="21">
        <f t="shared" si="23"/>
        <v>0</v>
      </c>
      <c r="F235" s="18">
        <f t="shared" si="24"/>
        <v>0</v>
      </c>
      <c r="G235" s="19">
        <f t="shared" si="25"/>
        <v>0</v>
      </c>
    </row>
    <row r="236" spans="1:7" hidden="1" x14ac:dyDescent="0.2">
      <c r="A236" s="3">
        <f t="shared" si="26"/>
        <v>216</v>
      </c>
      <c r="B236" s="18">
        <f t="shared" si="27"/>
        <v>0</v>
      </c>
      <c r="C236" s="18">
        <f t="shared" si="21"/>
        <v>0</v>
      </c>
      <c r="D236" s="18">
        <f t="shared" si="22"/>
        <v>0</v>
      </c>
      <c r="E236" s="21">
        <f t="shared" si="23"/>
        <v>0</v>
      </c>
      <c r="F236" s="18">
        <f t="shared" si="24"/>
        <v>0</v>
      </c>
      <c r="G236" s="19">
        <f t="shared" si="25"/>
        <v>0</v>
      </c>
    </row>
    <row r="237" spans="1:7" hidden="1" x14ac:dyDescent="0.2">
      <c r="A237" s="3">
        <f t="shared" si="26"/>
        <v>217</v>
      </c>
      <c r="B237" s="18">
        <f t="shared" si="27"/>
        <v>0</v>
      </c>
      <c r="C237" s="18">
        <f t="shared" si="21"/>
        <v>0</v>
      </c>
      <c r="D237" s="18">
        <f t="shared" si="22"/>
        <v>0</v>
      </c>
      <c r="E237" s="21">
        <f t="shared" si="23"/>
        <v>0</v>
      </c>
      <c r="F237" s="18">
        <f t="shared" si="24"/>
        <v>0</v>
      </c>
      <c r="G237" s="19">
        <f t="shared" si="25"/>
        <v>0</v>
      </c>
    </row>
    <row r="238" spans="1:7" hidden="1" x14ac:dyDescent="0.2">
      <c r="A238" s="3">
        <f t="shared" si="26"/>
        <v>218</v>
      </c>
      <c r="B238" s="18">
        <f t="shared" si="27"/>
        <v>0</v>
      </c>
      <c r="C238" s="18">
        <f t="shared" si="21"/>
        <v>0</v>
      </c>
      <c r="D238" s="18">
        <f t="shared" si="22"/>
        <v>0</v>
      </c>
      <c r="E238" s="21">
        <f t="shared" si="23"/>
        <v>0</v>
      </c>
      <c r="F238" s="18">
        <f t="shared" si="24"/>
        <v>0</v>
      </c>
      <c r="G238" s="19">
        <f t="shared" si="25"/>
        <v>0</v>
      </c>
    </row>
    <row r="239" spans="1:7" hidden="1" x14ac:dyDescent="0.2">
      <c r="A239" s="3">
        <f t="shared" si="26"/>
        <v>219</v>
      </c>
      <c r="B239" s="18">
        <f t="shared" si="27"/>
        <v>0</v>
      </c>
      <c r="C239" s="18">
        <f t="shared" si="21"/>
        <v>0</v>
      </c>
      <c r="D239" s="18">
        <f t="shared" si="22"/>
        <v>0</v>
      </c>
      <c r="E239" s="21">
        <f t="shared" si="23"/>
        <v>0</v>
      </c>
      <c r="F239" s="18">
        <f t="shared" si="24"/>
        <v>0</v>
      </c>
      <c r="G239" s="19">
        <f t="shared" si="25"/>
        <v>0</v>
      </c>
    </row>
    <row r="240" spans="1:7" hidden="1" x14ac:dyDescent="0.2">
      <c r="A240" s="3">
        <f t="shared" si="26"/>
        <v>220</v>
      </c>
      <c r="B240" s="18">
        <f t="shared" si="27"/>
        <v>0</v>
      </c>
      <c r="C240" s="18">
        <f t="shared" si="21"/>
        <v>0</v>
      </c>
      <c r="D240" s="18">
        <f t="shared" si="22"/>
        <v>0</v>
      </c>
      <c r="E240" s="21">
        <f t="shared" si="23"/>
        <v>0</v>
      </c>
      <c r="F240" s="18">
        <f t="shared" si="24"/>
        <v>0</v>
      </c>
      <c r="G240" s="19">
        <f t="shared" si="25"/>
        <v>0</v>
      </c>
    </row>
    <row r="241" spans="1:7" hidden="1" x14ac:dyDescent="0.2">
      <c r="A241" s="3">
        <f t="shared" si="26"/>
        <v>221</v>
      </c>
      <c r="B241" s="18">
        <f t="shared" si="27"/>
        <v>0</v>
      </c>
      <c r="C241" s="18">
        <f t="shared" si="21"/>
        <v>0</v>
      </c>
      <c r="D241" s="18">
        <f t="shared" si="22"/>
        <v>0</v>
      </c>
      <c r="E241" s="21">
        <f t="shared" si="23"/>
        <v>0</v>
      </c>
      <c r="F241" s="18">
        <f t="shared" si="24"/>
        <v>0</v>
      </c>
      <c r="G241" s="19">
        <f t="shared" si="25"/>
        <v>0</v>
      </c>
    </row>
    <row r="242" spans="1:7" hidden="1" x14ac:dyDescent="0.2">
      <c r="A242" s="3">
        <f t="shared" si="26"/>
        <v>222</v>
      </c>
      <c r="B242" s="18">
        <f t="shared" si="27"/>
        <v>0</v>
      </c>
      <c r="C242" s="18">
        <f t="shared" si="21"/>
        <v>0</v>
      </c>
      <c r="D242" s="18">
        <f t="shared" si="22"/>
        <v>0</v>
      </c>
      <c r="E242" s="21">
        <f t="shared" si="23"/>
        <v>0</v>
      </c>
      <c r="F242" s="18">
        <f t="shared" si="24"/>
        <v>0</v>
      </c>
      <c r="G242" s="19">
        <f t="shared" si="25"/>
        <v>0</v>
      </c>
    </row>
    <row r="243" spans="1:7" hidden="1" x14ac:dyDescent="0.2">
      <c r="A243" s="3">
        <f t="shared" si="26"/>
        <v>223</v>
      </c>
      <c r="B243" s="18">
        <f t="shared" si="27"/>
        <v>0</v>
      </c>
      <c r="C243" s="18">
        <f t="shared" si="21"/>
        <v>0</v>
      </c>
      <c r="D243" s="18">
        <f t="shared" si="22"/>
        <v>0</v>
      </c>
      <c r="E243" s="21">
        <f t="shared" si="23"/>
        <v>0</v>
      </c>
      <c r="F243" s="18">
        <f t="shared" si="24"/>
        <v>0</v>
      </c>
      <c r="G243" s="19">
        <f t="shared" si="25"/>
        <v>0</v>
      </c>
    </row>
    <row r="244" spans="1:7" hidden="1" x14ac:dyDescent="0.2">
      <c r="A244" s="3">
        <f t="shared" si="26"/>
        <v>224</v>
      </c>
      <c r="B244" s="18">
        <f t="shared" si="27"/>
        <v>0</v>
      </c>
      <c r="C244" s="18">
        <f t="shared" si="21"/>
        <v>0</v>
      </c>
      <c r="D244" s="18">
        <f t="shared" si="22"/>
        <v>0</v>
      </c>
      <c r="E244" s="21">
        <f t="shared" si="23"/>
        <v>0</v>
      </c>
      <c r="F244" s="18">
        <f t="shared" si="24"/>
        <v>0</v>
      </c>
      <c r="G244" s="19">
        <f t="shared" si="25"/>
        <v>0</v>
      </c>
    </row>
    <row r="245" spans="1:7" hidden="1" x14ac:dyDescent="0.2">
      <c r="A245" s="3">
        <f t="shared" si="26"/>
        <v>225</v>
      </c>
      <c r="B245" s="18">
        <f t="shared" si="27"/>
        <v>0</v>
      </c>
      <c r="C245" s="18">
        <f t="shared" si="21"/>
        <v>0</v>
      </c>
      <c r="D245" s="18">
        <f t="shared" si="22"/>
        <v>0</v>
      </c>
      <c r="E245" s="21">
        <f t="shared" si="23"/>
        <v>0</v>
      </c>
      <c r="F245" s="18">
        <f t="shared" si="24"/>
        <v>0</v>
      </c>
      <c r="G245" s="19">
        <f t="shared" si="25"/>
        <v>0</v>
      </c>
    </row>
    <row r="246" spans="1:7" hidden="1" x14ac:dyDescent="0.2">
      <c r="A246" s="3">
        <f t="shared" si="26"/>
        <v>226</v>
      </c>
      <c r="B246" s="18">
        <f t="shared" si="27"/>
        <v>0</v>
      </c>
      <c r="C246" s="18">
        <f t="shared" si="21"/>
        <v>0</v>
      </c>
      <c r="D246" s="18">
        <f t="shared" si="22"/>
        <v>0</v>
      </c>
      <c r="E246" s="21">
        <f t="shared" si="23"/>
        <v>0</v>
      </c>
      <c r="F246" s="18">
        <f t="shared" si="24"/>
        <v>0</v>
      </c>
      <c r="G246" s="19">
        <f t="shared" si="25"/>
        <v>0</v>
      </c>
    </row>
    <row r="247" spans="1:7" hidden="1" x14ac:dyDescent="0.2">
      <c r="A247" s="3">
        <f t="shared" si="26"/>
        <v>227</v>
      </c>
      <c r="B247" s="18">
        <f t="shared" si="27"/>
        <v>0</v>
      </c>
      <c r="C247" s="18">
        <f t="shared" si="21"/>
        <v>0</v>
      </c>
      <c r="D247" s="18">
        <f t="shared" si="22"/>
        <v>0</v>
      </c>
      <c r="E247" s="21">
        <f t="shared" si="23"/>
        <v>0</v>
      </c>
      <c r="F247" s="18">
        <f t="shared" si="24"/>
        <v>0</v>
      </c>
      <c r="G247" s="19">
        <f t="shared" si="25"/>
        <v>0</v>
      </c>
    </row>
    <row r="248" spans="1:7" hidden="1" x14ac:dyDescent="0.2">
      <c r="A248" s="3">
        <f t="shared" si="26"/>
        <v>228</v>
      </c>
      <c r="B248" s="18">
        <f t="shared" si="27"/>
        <v>0</v>
      </c>
      <c r="C248" s="18">
        <f t="shared" si="21"/>
        <v>0</v>
      </c>
      <c r="D248" s="18">
        <f t="shared" si="22"/>
        <v>0</v>
      </c>
      <c r="E248" s="21">
        <f t="shared" si="23"/>
        <v>0</v>
      </c>
      <c r="F248" s="18">
        <f t="shared" si="24"/>
        <v>0</v>
      </c>
      <c r="G248" s="19">
        <f t="shared" si="25"/>
        <v>0</v>
      </c>
    </row>
    <row r="249" spans="1:7" hidden="1" x14ac:dyDescent="0.2">
      <c r="A249" s="3">
        <f t="shared" si="26"/>
        <v>229</v>
      </c>
      <c r="B249" s="18">
        <f t="shared" si="27"/>
        <v>0</v>
      </c>
      <c r="C249" s="18">
        <f t="shared" si="21"/>
        <v>0</v>
      </c>
      <c r="D249" s="18">
        <f t="shared" si="22"/>
        <v>0</v>
      </c>
      <c r="E249" s="21">
        <f t="shared" si="23"/>
        <v>0</v>
      </c>
      <c r="F249" s="18">
        <f t="shared" si="24"/>
        <v>0</v>
      </c>
      <c r="G249" s="19">
        <f t="shared" si="25"/>
        <v>0</v>
      </c>
    </row>
    <row r="250" spans="1:7" hidden="1" x14ac:dyDescent="0.2">
      <c r="A250" s="3">
        <f t="shared" si="26"/>
        <v>230</v>
      </c>
      <c r="B250" s="18">
        <f t="shared" si="27"/>
        <v>0</v>
      </c>
      <c r="C250" s="18">
        <f t="shared" si="21"/>
        <v>0</v>
      </c>
      <c r="D250" s="18">
        <f t="shared" si="22"/>
        <v>0</v>
      </c>
      <c r="E250" s="21">
        <f t="shared" si="23"/>
        <v>0</v>
      </c>
      <c r="F250" s="18">
        <f t="shared" si="24"/>
        <v>0</v>
      </c>
      <c r="G250" s="19">
        <f t="shared" si="25"/>
        <v>0</v>
      </c>
    </row>
    <row r="251" spans="1:7" hidden="1" x14ac:dyDescent="0.2">
      <c r="A251" s="3">
        <f t="shared" si="26"/>
        <v>231</v>
      </c>
      <c r="B251" s="18">
        <f t="shared" si="27"/>
        <v>0</v>
      </c>
      <c r="C251" s="18">
        <f t="shared" si="21"/>
        <v>0</v>
      </c>
      <c r="D251" s="18">
        <f t="shared" si="22"/>
        <v>0</v>
      </c>
      <c r="E251" s="21">
        <f t="shared" si="23"/>
        <v>0</v>
      </c>
      <c r="F251" s="18">
        <f t="shared" si="24"/>
        <v>0</v>
      </c>
      <c r="G251" s="19">
        <f t="shared" si="25"/>
        <v>0</v>
      </c>
    </row>
    <row r="252" spans="1:7" hidden="1" x14ac:dyDescent="0.2">
      <c r="A252" s="3">
        <f t="shared" si="26"/>
        <v>232</v>
      </c>
      <c r="B252" s="18">
        <f t="shared" si="27"/>
        <v>0</v>
      </c>
      <c r="C252" s="18">
        <f t="shared" si="21"/>
        <v>0</v>
      </c>
      <c r="D252" s="18">
        <f t="shared" si="22"/>
        <v>0</v>
      </c>
      <c r="E252" s="21">
        <f t="shared" si="23"/>
        <v>0</v>
      </c>
      <c r="F252" s="18">
        <f t="shared" si="24"/>
        <v>0</v>
      </c>
      <c r="G252" s="19">
        <f t="shared" si="25"/>
        <v>0</v>
      </c>
    </row>
    <row r="253" spans="1:7" hidden="1" x14ac:dyDescent="0.2">
      <c r="A253" s="3">
        <f t="shared" si="26"/>
        <v>233</v>
      </c>
      <c r="B253" s="18">
        <f t="shared" si="27"/>
        <v>0</v>
      </c>
      <c r="C253" s="18">
        <f t="shared" si="21"/>
        <v>0</v>
      </c>
      <c r="D253" s="18">
        <f t="shared" si="22"/>
        <v>0</v>
      </c>
      <c r="E253" s="21">
        <f t="shared" si="23"/>
        <v>0</v>
      </c>
      <c r="F253" s="18">
        <f t="shared" si="24"/>
        <v>0</v>
      </c>
      <c r="G253" s="19">
        <f t="shared" si="25"/>
        <v>0</v>
      </c>
    </row>
    <row r="254" spans="1:7" hidden="1" x14ac:dyDescent="0.2">
      <c r="A254" s="3">
        <f t="shared" si="26"/>
        <v>234</v>
      </c>
      <c r="B254" s="18">
        <f t="shared" si="27"/>
        <v>0</v>
      </c>
      <c r="C254" s="18">
        <f t="shared" si="21"/>
        <v>0</v>
      </c>
      <c r="D254" s="18">
        <f t="shared" si="22"/>
        <v>0</v>
      </c>
      <c r="E254" s="21">
        <f t="shared" si="23"/>
        <v>0</v>
      </c>
      <c r="F254" s="18">
        <f t="shared" si="24"/>
        <v>0</v>
      </c>
      <c r="G254" s="19">
        <f t="shared" si="25"/>
        <v>0</v>
      </c>
    </row>
    <row r="255" spans="1:7" hidden="1" x14ac:dyDescent="0.2">
      <c r="A255" s="3">
        <f t="shared" si="26"/>
        <v>235</v>
      </c>
      <c r="B255" s="18">
        <f t="shared" si="27"/>
        <v>0</v>
      </c>
      <c r="C255" s="18">
        <f t="shared" si="21"/>
        <v>0</v>
      </c>
      <c r="D255" s="18">
        <f t="shared" si="22"/>
        <v>0</v>
      </c>
      <c r="E255" s="21">
        <f t="shared" si="23"/>
        <v>0</v>
      </c>
      <c r="F255" s="18">
        <f t="shared" si="24"/>
        <v>0</v>
      </c>
      <c r="G255" s="19">
        <f t="shared" si="25"/>
        <v>0</v>
      </c>
    </row>
    <row r="256" spans="1:7" hidden="1" x14ac:dyDescent="0.2">
      <c r="A256" s="3">
        <f t="shared" si="26"/>
        <v>236</v>
      </c>
      <c r="B256" s="18">
        <f t="shared" si="27"/>
        <v>0</v>
      </c>
      <c r="C256" s="18">
        <f t="shared" si="21"/>
        <v>0</v>
      </c>
      <c r="D256" s="18">
        <f t="shared" si="22"/>
        <v>0</v>
      </c>
      <c r="E256" s="21">
        <f t="shared" si="23"/>
        <v>0</v>
      </c>
      <c r="F256" s="18">
        <f t="shared" si="24"/>
        <v>0</v>
      </c>
      <c r="G256" s="19">
        <f t="shared" si="25"/>
        <v>0</v>
      </c>
    </row>
    <row r="257" spans="1:7" hidden="1" x14ac:dyDescent="0.2">
      <c r="A257" s="3">
        <f t="shared" si="26"/>
        <v>237</v>
      </c>
      <c r="B257" s="18">
        <f t="shared" si="27"/>
        <v>0</v>
      </c>
      <c r="C257" s="18">
        <f t="shared" si="21"/>
        <v>0</v>
      </c>
      <c r="D257" s="18">
        <f t="shared" si="22"/>
        <v>0</v>
      </c>
      <c r="E257" s="21">
        <f t="shared" si="23"/>
        <v>0</v>
      </c>
      <c r="F257" s="18">
        <f t="shared" si="24"/>
        <v>0</v>
      </c>
      <c r="G257" s="19">
        <f t="shared" si="25"/>
        <v>0</v>
      </c>
    </row>
    <row r="258" spans="1:7" hidden="1" x14ac:dyDescent="0.2">
      <c r="A258" s="3">
        <f t="shared" si="26"/>
        <v>238</v>
      </c>
      <c r="B258" s="18">
        <f t="shared" si="27"/>
        <v>0</v>
      </c>
      <c r="C258" s="18">
        <f t="shared" si="21"/>
        <v>0</v>
      </c>
      <c r="D258" s="18">
        <f t="shared" si="22"/>
        <v>0</v>
      </c>
      <c r="E258" s="21">
        <f t="shared" si="23"/>
        <v>0</v>
      </c>
      <c r="F258" s="18">
        <f t="shared" si="24"/>
        <v>0</v>
      </c>
      <c r="G258" s="19">
        <f t="shared" si="25"/>
        <v>0</v>
      </c>
    </row>
    <row r="259" spans="1:7" hidden="1" x14ac:dyDescent="0.2">
      <c r="A259" s="3">
        <f t="shared" si="26"/>
        <v>239</v>
      </c>
      <c r="B259" s="18">
        <f t="shared" si="27"/>
        <v>0</v>
      </c>
      <c r="C259" s="18">
        <f t="shared" si="21"/>
        <v>0</v>
      </c>
      <c r="D259" s="18">
        <f t="shared" si="22"/>
        <v>0</v>
      </c>
      <c r="E259" s="21">
        <f t="shared" si="23"/>
        <v>0</v>
      </c>
      <c r="F259" s="18">
        <f t="shared" si="24"/>
        <v>0</v>
      </c>
      <c r="G259" s="19">
        <f t="shared" si="25"/>
        <v>0</v>
      </c>
    </row>
    <row r="260" spans="1:7" hidden="1" x14ac:dyDescent="0.2">
      <c r="A260" s="3">
        <f t="shared" si="26"/>
        <v>240</v>
      </c>
      <c r="B260" s="18">
        <f t="shared" si="27"/>
        <v>0</v>
      </c>
      <c r="C260" s="18">
        <f t="shared" si="21"/>
        <v>0</v>
      </c>
      <c r="D260" s="18">
        <f t="shared" si="22"/>
        <v>0</v>
      </c>
      <c r="E260" s="21">
        <f t="shared" si="23"/>
        <v>0</v>
      </c>
      <c r="F260" s="18">
        <f t="shared" si="24"/>
        <v>0</v>
      </c>
      <c r="G260" s="19">
        <f t="shared" si="25"/>
        <v>0</v>
      </c>
    </row>
    <row r="261" spans="1:7" hidden="1" x14ac:dyDescent="0.2">
      <c r="A261" s="3">
        <f t="shared" si="26"/>
        <v>241</v>
      </c>
      <c r="B261" s="18">
        <f t="shared" si="27"/>
        <v>0</v>
      </c>
      <c r="C261" s="18">
        <f t="shared" si="21"/>
        <v>0</v>
      </c>
      <c r="D261" s="18">
        <f t="shared" si="22"/>
        <v>0</v>
      </c>
      <c r="E261" s="21">
        <f t="shared" si="23"/>
        <v>0</v>
      </c>
      <c r="F261" s="18">
        <f t="shared" si="24"/>
        <v>0</v>
      </c>
      <c r="G261" s="19">
        <f t="shared" si="25"/>
        <v>0</v>
      </c>
    </row>
    <row r="262" spans="1:7" hidden="1" x14ac:dyDescent="0.2">
      <c r="A262" s="3">
        <f t="shared" si="26"/>
        <v>242</v>
      </c>
      <c r="B262" s="18">
        <f t="shared" si="27"/>
        <v>0</v>
      </c>
      <c r="C262" s="18">
        <f t="shared" si="21"/>
        <v>0</v>
      </c>
      <c r="D262" s="18">
        <f t="shared" si="22"/>
        <v>0</v>
      </c>
      <c r="E262" s="21">
        <f t="shared" si="23"/>
        <v>0</v>
      </c>
      <c r="F262" s="18">
        <f t="shared" si="24"/>
        <v>0</v>
      </c>
      <c r="G262" s="19">
        <f t="shared" si="25"/>
        <v>0</v>
      </c>
    </row>
    <row r="263" spans="1:7" hidden="1" x14ac:dyDescent="0.2">
      <c r="A263" s="3">
        <f t="shared" si="26"/>
        <v>243</v>
      </c>
      <c r="B263" s="18">
        <f t="shared" si="27"/>
        <v>0</v>
      </c>
      <c r="C263" s="18">
        <f t="shared" si="21"/>
        <v>0</v>
      </c>
      <c r="D263" s="18">
        <f t="shared" si="22"/>
        <v>0</v>
      </c>
      <c r="E263" s="21">
        <f t="shared" si="23"/>
        <v>0</v>
      </c>
      <c r="F263" s="18">
        <f t="shared" si="24"/>
        <v>0</v>
      </c>
      <c r="G263" s="19">
        <f t="shared" si="25"/>
        <v>0</v>
      </c>
    </row>
    <row r="264" spans="1:7" hidden="1" x14ac:dyDescent="0.2">
      <c r="A264" s="3">
        <f t="shared" si="26"/>
        <v>244</v>
      </c>
      <c r="B264" s="18">
        <f t="shared" si="27"/>
        <v>0</v>
      </c>
      <c r="C264" s="18">
        <f t="shared" si="21"/>
        <v>0</v>
      </c>
      <c r="D264" s="18">
        <f t="shared" si="22"/>
        <v>0</v>
      </c>
      <c r="E264" s="21">
        <f t="shared" si="23"/>
        <v>0</v>
      </c>
      <c r="F264" s="18">
        <f t="shared" si="24"/>
        <v>0</v>
      </c>
      <c r="G264" s="19">
        <f t="shared" si="25"/>
        <v>0</v>
      </c>
    </row>
    <row r="265" spans="1:7" hidden="1" x14ac:dyDescent="0.2">
      <c r="A265" s="3">
        <f t="shared" si="26"/>
        <v>245</v>
      </c>
      <c r="B265" s="18">
        <f t="shared" si="27"/>
        <v>0</v>
      </c>
      <c r="C265" s="18">
        <f t="shared" si="21"/>
        <v>0</v>
      </c>
      <c r="D265" s="18">
        <f t="shared" si="22"/>
        <v>0</v>
      </c>
      <c r="E265" s="21">
        <f t="shared" si="23"/>
        <v>0</v>
      </c>
      <c r="F265" s="18">
        <f t="shared" si="24"/>
        <v>0</v>
      </c>
      <c r="G265" s="19">
        <f t="shared" si="25"/>
        <v>0</v>
      </c>
    </row>
    <row r="266" spans="1:7" hidden="1" x14ac:dyDescent="0.2">
      <c r="A266" s="3">
        <f t="shared" si="26"/>
        <v>246</v>
      </c>
      <c r="B266" s="18">
        <f t="shared" si="27"/>
        <v>0</v>
      </c>
      <c r="C266" s="18">
        <f t="shared" si="21"/>
        <v>0</v>
      </c>
      <c r="D266" s="18">
        <f t="shared" si="22"/>
        <v>0</v>
      </c>
      <c r="E266" s="21">
        <f t="shared" si="23"/>
        <v>0</v>
      </c>
      <c r="F266" s="18">
        <f t="shared" si="24"/>
        <v>0</v>
      </c>
      <c r="G266" s="19">
        <f t="shared" si="25"/>
        <v>0</v>
      </c>
    </row>
    <row r="267" spans="1:7" hidden="1" x14ac:dyDescent="0.2">
      <c r="A267" s="3">
        <f t="shared" si="26"/>
        <v>247</v>
      </c>
      <c r="B267" s="18">
        <f t="shared" si="27"/>
        <v>0</v>
      </c>
      <c r="C267" s="18">
        <f t="shared" si="21"/>
        <v>0</v>
      </c>
      <c r="D267" s="18">
        <f t="shared" si="22"/>
        <v>0</v>
      </c>
      <c r="E267" s="21">
        <f t="shared" si="23"/>
        <v>0</v>
      </c>
      <c r="F267" s="18">
        <f t="shared" si="24"/>
        <v>0</v>
      </c>
      <c r="G267" s="19">
        <f t="shared" si="25"/>
        <v>0</v>
      </c>
    </row>
    <row r="268" spans="1:7" hidden="1" x14ac:dyDescent="0.2">
      <c r="A268" s="3">
        <f t="shared" si="26"/>
        <v>248</v>
      </c>
      <c r="B268" s="18">
        <f t="shared" si="27"/>
        <v>0</v>
      </c>
      <c r="C268" s="18">
        <f t="shared" si="21"/>
        <v>0</v>
      </c>
      <c r="D268" s="18">
        <f t="shared" si="22"/>
        <v>0</v>
      </c>
      <c r="E268" s="21">
        <f t="shared" si="23"/>
        <v>0</v>
      </c>
      <c r="F268" s="18">
        <f t="shared" si="24"/>
        <v>0</v>
      </c>
      <c r="G268" s="19">
        <f t="shared" si="25"/>
        <v>0</v>
      </c>
    </row>
    <row r="269" spans="1:7" hidden="1" x14ac:dyDescent="0.2">
      <c r="A269" s="3">
        <f t="shared" si="26"/>
        <v>249</v>
      </c>
      <c r="B269" s="18">
        <f t="shared" si="27"/>
        <v>0</v>
      </c>
      <c r="C269" s="18">
        <f t="shared" si="21"/>
        <v>0</v>
      </c>
      <c r="D269" s="18">
        <f t="shared" si="22"/>
        <v>0</v>
      </c>
      <c r="E269" s="21">
        <f t="shared" si="23"/>
        <v>0</v>
      </c>
      <c r="F269" s="18">
        <f t="shared" si="24"/>
        <v>0</v>
      </c>
      <c r="G269" s="19">
        <f t="shared" si="25"/>
        <v>0</v>
      </c>
    </row>
    <row r="270" spans="1:7" hidden="1" x14ac:dyDescent="0.2">
      <c r="A270" s="3">
        <f t="shared" si="26"/>
        <v>250</v>
      </c>
      <c r="B270" s="18">
        <f t="shared" si="27"/>
        <v>0</v>
      </c>
      <c r="C270" s="18">
        <f t="shared" si="21"/>
        <v>0</v>
      </c>
      <c r="D270" s="18">
        <f t="shared" si="22"/>
        <v>0</v>
      </c>
      <c r="E270" s="21">
        <f t="shared" si="23"/>
        <v>0</v>
      </c>
      <c r="F270" s="18">
        <f t="shared" si="24"/>
        <v>0</v>
      </c>
      <c r="G270" s="19">
        <f t="shared" si="25"/>
        <v>0</v>
      </c>
    </row>
    <row r="271" spans="1:7" hidden="1" x14ac:dyDescent="0.2">
      <c r="A271" s="3">
        <f t="shared" si="26"/>
        <v>251</v>
      </c>
      <c r="B271" s="18">
        <f t="shared" si="27"/>
        <v>0</v>
      </c>
      <c r="C271" s="18">
        <f t="shared" si="21"/>
        <v>0</v>
      </c>
      <c r="D271" s="18">
        <f t="shared" si="22"/>
        <v>0</v>
      </c>
      <c r="E271" s="21">
        <f t="shared" si="23"/>
        <v>0</v>
      </c>
      <c r="F271" s="18">
        <f t="shared" si="24"/>
        <v>0</v>
      </c>
      <c r="G271" s="19">
        <f t="shared" si="25"/>
        <v>0</v>
      </c>
    </row>
    <row r="272" spans="1:7" hidden="1" x14ac:dyDescent="0.2">
      <c r="A272" s="3">
        <f t="shared" si="26"/>
        <v>252</v>
      </c>
      <c r="B272" s="18">
        <f t="shared" si="27"/>
        <v>0</v>
      </c>
      <c r="C272" s="18">
        <f t="shared" si="21"/>
        <v>0</v>
      </c>
      <c r="D272" s="18">
        <f t="shared" si="22"/>
        <v>0</v>
      </c>
      <c r="E272" s="21">
        <f t="shared" si="23"/>
        <v>0</v>
      </c>
      <c r="F272" s="18">
        <f t="shared" si="24"/>
        <v>0</v>
      </c>
      <c r="G272" s="19">
        <f t="shared" si="25"/>
        <v>0</v>
      </c>
    </row>
    <row r="273" spans="1:7" hidden="1" x14ac:dyDescent="0.2">
      <c r="A273" s="3">
        <f t="shared" si="26"/>
        <v>253</v>
      </c>
      <c r="B273" s="18">
        <f t="shared" si="27"/>
        <v>0</v>
      </c>
      <c r="C273" s="18">
        <f t="shared" si="21"/>
        <v>0</v>
      </c>
      <c r="D273" s="18">
        <f t="shared" si="22"/>
        <v>0</v>
      </c>
      <c r="E273" s="21">
        <f t="shared" si="23"/>
        <v>0</v>
      </c>
      <c r="F273" s="18">
        <f t="shared" si="24"/>
        <v>0</v>
      </c>
      <c r="G273" s="19">
        <f t="shared" si="25"/>
        <v>0</v>
      </c>
    </row>
    <row r="274" spans="1:7" hidden="1" x14ac:dyDescent="0.2">
      <c r="A274" s="3">
        <f t="shared" si="26"/>
        <v>254</v>
      </c>
      <c r="B274" s="18">
        <f t="shared" si="27"/>
        <v>0</v>
      </c>
      <c r="C274" s="18">
        <f t="shared" si="21"/>
        <v>0</v>
      </c>
      <c r="D274" s="18">
        <f t="shared" si="22"/>
        <v>0</v>
      </c>
      <c r="E274" s="21">
        <f t="shared" si="23"/>
        <v>0</v>
      </c>
      <c r="F274" s="18">
        <f t="shared" si="24"/>
        <v>0</v>
      </c>
      <c r="G274" s="19">
        <f t="shared" si="25"/>
        <v>0</v>
      </c>
    </row>
    <row r="275" spans="1:7" hidden="1" x14ac:dyDescent="0.2">
      <c r="A275" s="3">
        <f t="shared" si="26"/>
        <v>255</v>
      </c>
      <c r="B275" s="18">
        <f t="shared" si="27"/>
        <v>0</v>
      </c>
      <c r="C275" s="18">
        <f t="shared" si="21"/>
        <v>0</v>
      </c>
      <c r="D275" s="18">
        <f t="shared" si="22"/>
        <v>0</v>
      </c>
      <c r="E275" s="21">
        <f t="shared" si="23"/>
        <v>0</v>
      </c>
      <c r="F275" s="18">
        <f t="shared" si="24"/>
        <v>0</v>
      </c>
      <c r="G275" s="19">
        <f t="shared" si="25"/>
        <v>0</v>
      </c>
    </row>
    <row r="276" spans="1:7" hidden="1" x14ac:dyDescent="0.2">
      <c r="A276" s="3">
        <f t="shared" si="26"/>
        <v>256</v>
      </c>
      <c r="B276" s="18">
        <f t="shared" si="27"/>
        <v>0</v>
      </c>
      <c r="C276" s="18">
        <f t="shared" si="21"/>
        <v>0</v>
      </c>
      <c r="D276" s="18">
        <f t="shared" si="22"/>
        <v>0</v>
      </c>
      <c r="E276" s="21">
        <f t="shared" si="23"/>
        <v>0</v>
      </c>
      <c r="F276" s="18">
        <f t="shared" si="24"/>
        <v>0</v>
      </c>
      <c r="G276" s="19">
        <f t="shared" si="25"/>
        <v>0</v>
      </c>
    </row>
    <row r="277" spans="1:7" hidden="1" x14ac:dyDescent="0.2">
      <c r="A277" s="3">
        <f t="shared" si="26"/>
        <v>257</v>
      </c>
      <c r="B277" s="18">
        <f t="shared" si="27"/>
        <v>0</v>
      </c>
      <c r="C277" s="18">
        <f t="shared" ref="C277:C340" si="28">IF(A277&lt;=$D$9,$D$14*-1,0)</f>
        <v>0</v>
      </c>
      <c r="D277" s="18">
        <f t="shared" ref="D277:D340" si="29">IF(A277&gt;$D$9,0,$D$11*-1)</f>
        <v>0</v>
      </c>
      <c r="E277" s="21">
        <f t="shared" ref="E277:E340" si="30">B277*$D$10</f>
        <v>0</v>
      </c>
      <c r="F277" s="18">
        <f t="shared" ref="F277:F340" si="31">D277-E277</f>
        <v>0</v>
      </c>
      <c r="G277" s="19">
        <f t="shared" ref="G277:G340" si="32">B277-F277</f>
        <v>0</v>
      </c>
    </row>
    <row r="278" spans="1:7" hidden="1" x14ac:dyDescent="0.2">
      <c r="A278" s="3">
        <f t="shared" ref="A278:A341" si="33">A277+1</f>
        <v>258</v>
      </c>
      <c r="B278" s="18">
        <f t="shared" ref="B278:B341" si="34">IF(A278&lt;=$D$9,G277,0)</f>
        <v>0</v>
      </c>
      <c r="C278" s="18">
        <f t="shared" si="28"/>
        <v>0</v>
      </c>
      <c r="D278" s="18">
        <f t="shared" si="29"/>
        <v>0</v>
      </c>
      <c r="E278" s="21">
        <f t="shared" si="30"/>
        <v>0</v>
      </c>
      <c r="F278" s="18">
        <f t="shared" si="31"/>
        <v>0</v>
      </c>
      <c r="G278" s="19">
        <f t="shared" si="32"/>
        <v>0</v>
      </c>
    </row>
    <row r="279" spans="1:7" hidden="1" x14ac:dyDescent="0.2">
      <c r="A279" s="3">
        <f t="shared" si="33"/>
        <v>259</v>
      </c>
      <c r="B279" s="18">
        <f t="shared" si="34"/>
        <v>0</v>
      </c>
      <c r="C279" s="18">
        <f t="shared" si="28"/>
        <v>0</v>
      </c>
      <c r="D279" s="18">
        <f t="shared" si="29"/>
        <v>0</v>
      </c>
      <c r="E279" s="21">
        <f t="shared" si="30"/>
        <v>0</v>
      </c>
      <c r="F279" s="18">
        <f t="shared" si="31"/>
        <v>0</v>
      </c>
      <c r="G279" s="19">
        <f t="shared" si="32"/>
        <v>0</v>
      </c>
    </row>
    <row r="280" spans="1:7" hidden="1" x14ac:dyDescent="0.2">
      <c r="A280" s="3">
        <f t="shared" si="33"/>
        <v>260</v>
      </c>
      <c r="B280" s="18">
        <f t="shared" si="34"/>
        <v>0</v>
      </c>
      <c r="C280" s="18">
        <f t="shared" si="28"/>
        <v>0</v>
      </c>
      <c r="D280" s="18">
        <f t="shared" si="29"/>
        <v>0</v>
      </c>
      <c r="E280" s="21">
        <f t="shared" si="30"/>
        <v>0</v>
      </c>
      <c r="F280" s="18">
        <f t="shared" si="31"/>
        <v>0</v>
      </c>
      <c r="G280" s="19">
        <f t="shared" si="32"/>
        <v>0</v>
      </c>
    </row>
    <row r="281" spans="1:7" hidden="1" x14ac:dyDescent="0.2">
      <c r="A281" s="3">
        <f t="shared" si="33"/>
        <v>261</v>
      </c>
      <c r="B281" s="18">
        <f t="shared" si="34"/>
        <v>0</v>
      </c>
      <c r="C281" s="18">
        <f t="shared" si="28"/>
        <v>0</v>
      </c>
      <c r="D281" s="18">
        <f t="shared" si="29"/>
        <v>0</v>
      </c>
      <c r="E281" s="21">
        <f t="shared" si="30"/>
        <v>0</v>
      </c>
      <c r="F281" s="18">
        <f t="shared" si="31"/>
        <v>0</v>
      </c>
      <c r="G281" s="19">
        <f t="shared" si="32"/>
        <v>0</v>
      </c>
    </row>
    <row r="282" spans="1:7" hidden="1" x14ac:dyDescent="0.2">
      <c r="A282" s="3">
        <f t="shared" si="33"/>
        <v>262</v>
      </c>
      <c r="B282" s="18">
        <f t="shared" si="34"/>
        <v>0</v>
      </c>
      <c r="C282" s="18">
        <f t="shared" si="28"/>
        <v>0</v>
      </c>
      <c r="D282" s="18">
        <f t="shared" si="29"/>
        <v>0</v>
      </c>
      <c r="E282" s="21">
        <f t="shared" si="30"/>
        <v>0</v>
      </c>
      <c r="F282" s="18">
        <f t="shared" si="31"/>
        <v>0</v>
      </c>
      <c r="G282" s="19">
        <f t="shared" si="32"/>
        <v>0</v>
      </c>
    </row>
    <row r="283" spans="1:7" hidden="1" x14ac:dyDescent="0.2">
      <c r="A283" s="3">
        <f t="shared" si="33"/>
        <v>263</v>
      </c>
      <c r="B283" s="18">
        <f t="shared" si="34"/>
        <v>0</v>
      </c>
      <c r="C283" s="18">
        <f t="shared" si="28"/>
        <v>0</v>
      </c>
      <c r="D283" s="18">
        <f t="shared" si="29"/>
        <v>0</v>
      </c>
      <c r="E283" s="21">
        <f t="shared" si="30"/>
        <v>0</v>
      </c>
      <c r="F283" s="18">
        <f t="shared" si="31"/>
        <v>0</v>
      </c>
      <c r="G283" s="19">
        <f t="shared" si="32"/>
        <v>0</v>
      </c>
    </row>
    <row r="284" spans="1:7" hidden="1" x14ac:dyDescent="0.2">
      <c r="A284" s="3">
        <f t="shared" si="33"/>
        <v>264</v>
      </c>
      <c r="B284" s="18">
        <f t="shared" si="34"/>
        <v>0</v>
      </c>
      <c r="C284" s="18">
        <f t="shared" si="28"/>
        <v>0</v>
      </c>
      <c r="D284" s="18">
        <f t="shared" si="29"/>
        <v>0</v>
      </c>
      <c r="E284" s="21">
        <f t="shared" si="30"/>
        <v>0</v>
      </c>
      <c r="F284" s="18">
        <f t="shared" si="31"/>
        <v>0</v>
      </c>
      <c r="G284" s="19">
        <f t="shared" si="32"/>
        <v>0</v>
      </c>
    </row>
    <row r="285" spans="1:7" hidden="1" x14ac:dyDescent="0.2">
      <c r="A285" s="3">
        <f t="shared" si="33"/>
        <v>265</v>
      </c>
      <c r="B285" s="18">
        <f t="shared" si="34"/>
        <v>0</v>
      </c>
      <c r="C285" s="18">
        <f t="shared" si="28"/>
        <v>0</v>
      </c>
      <c r="D285" s="18">
        <f t="shared" si="29"/>
        <v>0</v>
      </c>
      <c r="E285" s="21">
        <f t="shared" si="30"/>
        <v>0</v>
      </c>
      <c r="F285" s="18">
        <f t="shared" si="31"/>
        <v>0</v>
      </c>
      <c r="G285" s="19">
        <f t="shared" si="32"/>
        <v>0</v>
      </c>
    </row>
    <row r="286" spans="1:7" hidden="1" x14ac:dyDescent="0.2">
      <c r="A286" s="3">
        <f t="shared" si="33"/>
        <v>266</v>
      </c>
      <c r="B286" s="18">
        <f t="shared" si="34"/>
        <v>0</v>
      </c>
      <c r="C286" s="18">
        <f t="shared" si="28"/>
        <v>0</v>
      </c>
      <c r="D286" s="18">
        <f t="shared" si="29"/>
        <v>0</v>
      </c>
      <c r="E286" s="21">
        <f t="shared" si="30"/>
        <v>0</v>
      </c>
      <c r="F286" s="18">
        <f t="shared" si="31"/>
        <v>0</v>
      </c>
      <c r="G286" s="19">
        <f t="shared" si="32"/>
        <v>0</v>
      </c>
    </row>
    <row r="287" spans="1:7" hidden="1" x14ac:dyDescent="0.2">
      <c r="A287" s="3">
        <f t="shared" si="33"/>
        <v>267</v>
      </c>
      <c r="B287" s="18">
        <f t="shared" si="34"/>
        <v>0</v>
      </c>
      <c r="C287" s="18">
        <f t="shared" si="28"/>
        <v>0</v>
      </c>
      <c r="D287" s="18">
        <f t="shared" si="29"/>
        <v>0</v>
      </c>
      <c r="E287" s="21">
        <f t="shared" si="30"/>
        <v>0</v>
      </c>
      <c r="F287" s="18">
        <f t="shared" si="31"/>
        <v>0</v>
      </c>
      <c r="G287" s="19">
        <f t="shared" si="32"/>
        <v>0</v>
      </c>
    </row>
    <row r="288" spans="1:7" hidden="1" x14ac:dyDescent="0.2">
      <c r="A288" s="3">
        <f t="shared" si="33"/>
        <v>268</v>
      </c>
      <c r="B288" s="18">
        <f t="shared" si="34"/>
        <v>0</v>
      </c>
      <c r="C288" s="18">
        <f t="shared" si="28"/>
        <v>0</v>
      </c>
      <c r="D288" s="18">
        <f t="shared" si="29"/>
        <v>0</v>
      </c>
      <c r="E288" s="21">
        <f t="shared" si="30"/>
        <v>0</v>
      </c>
      <c r="F288" s="18">
        <f t="shared" si="31"/>
        <v>0</v>
      </c>
      <c r="G288" s="19">
        <f t="shared" si="32"/>
        <v>0</v>
      </c>
    </row>
    <row r="289" spans="1:7" hidden="1" x14ac:dyDescent="0.2">
      <c r="A289" s="3">
        <f t="shared" si="33"/>
        <v>269</v>
      </c>
      <c r="B289" s="18">
        <f t="shared" si="34"/>
        <v>0</v>
      </c>
      <c r="C289" s="18">
        <f t="shared" si="28"/>
        <v>0</v>
      </c>
      <c r="D289" s="18">
        <f t="shared" si="29"/>
        <v>0</v>
      </c>
      <c r="E289" s="21">
        <f t="shared" si="30"/>
        <v>0</v>
      </c>
      <c r="F289" s="18">
        <f t="shared" si="31"/>
        <v>0</v>
      </c>
      <c r="G289" s="19">
        <f t="shared" si="32"/>
        <v>0</v>
      </c>
    </row>
    <row r="290" spans="1:7" hidden="1" x14ac:dyDescent="0.2">
      <c r="A290" s="3">
        <f t="shared" si="33"/>
        <v>270</v>
      </c>
      <c r="B290" s="18">
        <f t="shared" si="34"/>
        <v>0</v>
      </c>
      <c r="C290" s="18">
        <f t="shared" si="28"/>
        <v>0</v>
      </c>
      <c r="D290" s="18">
        <f t="shared" si="29"/>
        <v>0</v>
      </c>
      <c r="E290" s="21">
        <f t="shared" si="30"/>
        <v>0</v>
      </c>
      <c r="F290" s="18">
        <f t="shared" si="31"/>
        <v>0</v>
      </c>
      <c r="G290" s="19">
        <f t="shared" si="32"/>
        <v>0</v>
      </c>
    </row>
    <row r="291" spans="1:7" hidden="1" x14ac:dyDescent="0.2">
      <c r="A291" s="3">
        <f t="shared" si="33"/>
        <v>271</v>
      </c>
      <c r="B291" s="18">
        <f t="shared" si="34"/>
        <v>0</v>
      </c>
      <c r="C291" s="18">
        <f t="shared" si="28"/>
        <v>0</v>
      </c>
      <c r="D291" s="18">
        <f t="shared" si="29"/>
        <v>0</v>
      </c>
      <c r="E291" s="21">
        <f t="shared" si="30"/>
        <v>0</v>
      </c>
      <c r="F291" s="18">
        <f t="shared" si="31"/>
        <v>0</v>
      </c>
      <c r="G291" s="19">
        <f t="shared" si="32"/>
        <v>0</v>
      </c>
    </row>
    <row r="292" spans="1:7" hidden="1" x14ac:dyDescent="0.2">
      <c r="A292" s="3">
        <f t="shared" si="33"/>
        <v>272</v>
      </c>
      <c r="B292" s="18">
        <f t="shared" si="34"/>
        <v>0</v>
      </c>
      <c r="C292" s="18">
        <f t="shared" si="28"/>
        <v>0</v>
      </c>
      <c r="D292" s="18">
        <f t="shared" si="29"/>
        <v>0</v>
      </c>
      <c r="E292" s="21">
        <f t="shared" si="30"/>
        <v>0</v>
      </c>
      <c r="F292" s="18">
        <f t="shared" si="31"/>
        <v>0</v>
      </c>
      <c r="G292" s="19">
        <f t="shared" si="32"/>
        <v>0</v>
      </c>
    </row>
    <row r="293" spans="1:7" hidden="1" x14ac:dyDescent="0.2">
      <c r="A293" s="3">
        <f t="shared" si="33"/>
        <v>273</v>
      </c>
      <c r="B293" s="18">
        <f t="shared" si="34"/>
        <v>0</v>
      </c>
      <c r="C293" s="18">
        <f t="shared" si="28"/>
        <v>0</v>
      </c>
      <c r="D293" s="18">
        <f t="shared" si="29"/>
        <v>0</v>
      </c>
      <c r="E293" s="21">
        <f t="shared" si="30"/>
        <v>0</v>
      </c>
      <c r="F293" s="18">
        <f t="shared" si="31"/>
        <v>0</v>
      </c>
      <c r="G293" s="19">
        <f t="shared" si="32"/>
        <v>0</v>
      </c>
    </row>
    <row r="294" spans="1:7" hidden="1" x14ac:dyDescent="0.2">
      <c r="A294" s="3">
        <f t="shared" si="33"/>
        <v>274</v>
      </c>
      <c r="B294" s="18">
        <f t="shared" si="34"/>
        <v>0</v>
      </c>
      <c r="C294" s="18">
        <f t="shared" si="28"/>
        <v>0</v>
      </c>
      <c r="D294" s="18">
        <f t="shared" si="29"/>
        <v>0</v>
      </c>
      <c r="E294" s="21">
        <f t="shared" si="30"/>
        <v>0</v>
      </c>
      <c r="F294" s="18">
        <f t="shared" si="31"/>
        <v>0</v>
      </c>
      <c r="G294" s="19">
        <f t="shared" si="32"/>
        <v>0</v>
      </c>
    </row>
    <row r="295" spans="1:7" hidden="1" x14ac:dyDescent="0.2">
      <c r="A295" s="3">
        <f t="shared" si="33"/>
        <v>275</v>
      </c>
      <c r="B295" s="18">
        <f t="shared" si="34"/>
        <v>0</v>
      </c>
      <c r="C295" s="18">
        <f t="shared" si="28"/>
        <v>0</v>
      </c>
      <c r="D295" s="18">
        <f t="shared" si="29"/>
        <v>0</v>
      </c>
      <c r="E295" s="21">
        <f t="shared" si="30"/>
        <v>0</v>
      </c>
      <c r="F295" s="18">
        <f t="shared" si="31"/>
        <v>0</v>
      </c>
      <c r="G295" s="19">
        <f t="shared" si="32"/>
        <v>0</v>
      </c>
    </row>
    <row r="296" spans="1:7" hidden="1" x14ac:dyDescent="0.2">
      <c r="A296" s="3">
        <f t="shared" si="33"/>
        <v>276</v>
      </c>
      <c r="B296" s="18">
        <f t="shared" si="34"/>
        <v>0</v>
      </c>
      <c r="C296" s="18">
        <f t="shared" si="28"/>
        <v>0</v>
      </c>
      <c r="D296" s="18">
        <f t="shared" si="29"/>
        <v>0</v>
      </c>
      <c r="E296" s="21">
        <f t="shared" si="30"/>
        <v>0</v>
      </c>
      <c r="F296" s="18">
        <f t="shared" si="31"/>
        <v>0</v>
      </c>
      <c r="G296" s="19">
        <f t="shared" si="32"/>
        <v>0</v>
      </c>
    </row>
    <row r="297" spans="1:7" hidden="1" x14ac:dyDescent="0.2">
      <c r="A297" s="3">
        <f t="shared" si="33"/>
        <v>277</v>
      </c>
      <c r="B297" s="18">
        <f t="shared" si="34"/>
        <v>0</v>
      </c>
      <c r="C297" s="18">
        <f t="shared" si="28"/>
        <v>0</v>
      </c>
      <c r="D297" s="18">
        <f t="shared" si="29"/>
        <v>0</v>
      </c>
      <c r="E297" s="21">
        <f t="shared" si="30"/>
        <v>0</v>
      </c>
      <c r="F297" s="18">
        <f t="shared" si="31"/>
        <v>0</v>
      </c>
      <c r="G297" s="19">
        <f t="shared" si="32"/>
        <v>0</v>
      </c>
    </row>
    <row r="298" spans="1:7" hidden="1" x14ac:dyDescent="0.2">
      <c r="A298" s="3">
        <f t="shared" si="33"/>
        <v>278</v>
      </c>
      <c r="B298" s="18">
        <f t="shared" si="34"/>
        <v>0</v>
      </c>
      <c r="C298" s="18">
        <f t="shared" si="28"/>
        <v>0</v>
      </c>
      <c r="D298" s="18">
        <f t="shared" si="29"/>
        <v>0</v>
      </c>
      <c r="E298" s="21">
        <f t="shared" si="30"/>
        <v>0</v>
      </c>
      <c r="F298" s="18">
        <f t="shared" si="31"/>
        <v>0</v>
      </c>
      <c r="G298" s="19">
        <f t="shared" si="32"/>
        <v>0</v>
      </c>
    </row>
    <row r="299" spans="1:7" hidden="1" x14ac:dyDescent="0.2">
      <c r="A299" s="3">
        <f t="shared" si="33"/>
        <v>279</v>
      </c>
      <c r="B299" s="18">
        <f t="shared" si="34"/>
        <v>0</v>
      </c>
      <c r="C299" s="18">
        <f t="shared" si="28"/>
        <v>0</v>
      </c>
      <c r="D299" s="18">
        <f t="shared" si="29"/>
        <v>0</v>
      </c>
      <c r="E299" s="21">
        <f t="shared" si="30"/>
        <v>0</v>
      </c>
      <c r="F299" s="18">
        <f t="shared" si="31"/>
        <v>0</v>
      </c>
      <c r="G299" s="19">
        <f t="shared" si="32"/>
        <v>0</v>
      </c>
    </row>
    <row r="300" spans="1:7" hidden="1" x14ac:dyDescent="0.2">
      <c r="A300" s="3">
        <f t="shared" si="33"/>
        <v>280</v>
      </c>
      <c r="B300" s="18">
        <f t="shared" si="34"/>
        <v>0</v>
      </c>
      <c r="C300" s="18">
        <f t="shared" si="28"/>
        <v>0</v>
      </c>
      <c r="D300" s="18">
        <f t="shared" si="29"/>
        <v>0</v>
      </c>
      <c r="E300" s="21">
        <f t="shared" si="30"/>
        <v>0</v>
      </c>
      <c r="F300" s="18">
        <f t="shared" si="31"/>
        <v>0</v>
      </c>
      <c r="G300" s="19">
        <f t="shared" si="32"/>
        <v>0</v>
      </c>
    </row>
    <row r="301" spans="1:7" hidden="1" x14ac:dyDescent="0.2">
      <c r="A301" s="3">
        <f t="shared" si="33"/>
        <v>281</v>
      </c>
      <c r="B301" s="18">
        <f t="shared" si="34"/>
        <v>0</v>
      </c>
      <c r="C301" s="18">
        <f t="shared" si="28"/>
        <v>0</v>
      </c>
      <c r="D301" s="18">
        <f t="shared" si="29"/>
        <v>0</v>
      </c>
      <c r="E301" s="21">
        <f t="shared" si="30"/>
        <v>0</v>
      </c>
      <c r="F301" s="18">
        <f t="shared" si="31"/>
        <v>0</v>
      </c>
      <c r="G301" s="19">
        <f t="shared" si="32"/>
        <v>0</v>
      </c>
    </row>
    <row r="302" spans="1:7" hidden="1" x14ac:dyDescent="0.2">
      <c r="A302" s="3">
        <f t="shared" si="33"/>
        <v>282</v>
      </c>
      <c r="B302" s="18">
        <f t="shared" si="34"/>
        <v>0</v>
      </c>
      <c r="C302" s="18">
        <f t="shared" si="28"/>
        <v>0</v>
      </c>
      <c r="D302" s="18">
        <f t="shared" si="29"/>
        <v>0</v>
      </c>
      <c r="E302" s="21">
        <f t="shared" si="30"/>
        <v>0</v>
      </c>
      <c r="F302" s="18">
        <f t="shared" si="31"/>
        <v>0</v>
      </c>
      <c r="G302" s="19">
        <f t="shared" si="32"/>
        <v>0</v>
      </c>
    </row>
    <row r="303" spans="1:7" hidden="1" x14ac:dyDescent="0.2">
      <c r="A303" s="3">
        <f t="shared" si="33"/>
        <v>283</v>
      </c>
      <c r="B303" s="18">
        <f t="shared" si="34"/>
        <v>0</v>
      </c>
      <c r="C303" s="18">
        <f t="shared" si="28"/>
        <v>0</v>
      </c>
      <c r="D303" s="18">
        <f t="shared" si="29"/>
        <v>0</v>
      </c>
      <c r="E303" s="21">
        <f t="shared" si="30"/>
        <v>0</v>
      </c>
      <c r="F303" s="18">
        <f t="shared" si="31"/>
        <v>0</v>
      </c>
      <c r="G303" s="19">
        <f t="shared" si="32"/>
        <v>0</v>
      </c>
    </row>
    <row r="304" spans="1:7" hidden="1" x14ac:dyDescent="0.2">
      <c r="A304" s="3">
        <f t="shared" si="33"/>
        <v>284</v>
      </c>
      <c r="B304" s="18">
        <f t="shared" si="34"/>
        <v>0</v>
      </c>
      <c r="C304" s="18">
        <f t="shared" si="28"/>
        <v>0</v>
      </c>
      <c r="D304" s="18">
        <f t="shared" si="29"/>
        <v>0</v>
      </c>
      <c r="E304" s="21">
        <f t="shared" si="30"/>
        <v>0</v>
      </c>
      <c r="F304" s="18">
        <f t="shared" si="31"/>
        <v>0</v>
      </c>
      <c r="G304" s="19">
        <f t="shared" si="32"/>
        <v>0</v>
      </c>
    </row>
    <row r="305" spans="1:7" hidden="1" x14ac:dyDescent="0.2">
      <c r="A305" s="3">
        <f t="shared" si="33"/>
        <v>285</v>
      </c>
      <c r="B305" s="18">
        <f t="shared" si="34"/>
        <v>0</v>
      </c>
      <c r="C305" s="18">
        <f t="shared" si="28"/>
        <v>0</v>
      </c>
      <c r="D305" s="18">
        <f t="shared" si="29"/>
        <v>0</v>
      </c>
      <c r="E305" s="21">
        <f t="shared" si="30"/>
        <v>0</v>
      </c>
      <c r="F305" s="18">
        <f t="shared" si="31"/>
        <v>0</v>
      </c>
      <c r="G305" s="19">
        <f t="shared" si="32"/>
        <v>0</v>
      </c>
    </row>
    <row r="306" spans="1:7" hidden="1" x14ac:dyDescent="0.2">
      <c r="A306" s="3">
        <f t="shared" si="33"/>
        <v>286</v>
      </c>
      <c r="B306" s="18">
        <f t="shared" si="34"/>
        <v>0</v>
      </c>
      <c r="C306" s="18">
        <f t="shared" si="28"/>
        <v>0</v>
      </c>
      <c r="D306" s="18">
        <f t="shared" si="29"/>
        <v>0</v>
      </c>
      <c r="E306" s="21">
        <f t="shared" si="30"/>
        <v>0</v>
      </c>
      <c r="F306" s="18">
        <f t="shared" si="31"/>
        <v>0</v>
      </c>
      <c r="G306" s="19">
        <f t="shared" si="32"/>
        <v>0</v>
      </c>
    </row>
    <row r="307" spans="1:7" hidden="1" x14ac:dyDescent="0.2">
      <c r="A307" s="3">
        <f t="shared" si="33"/>
        <v>287</v>
      </c>
      <c r="B307" s="18">
        <f t="shared" si="34"/>
        <v>0</v>
      </c>
      <c r="C307" s="18">
        <f t="shared" si="28"/>
        <v>0</v>
      </c>
      <c r="D307" s="18">
        <f t="shared" si="29"/>
        <v>0</v>
      </c>
      <c r="E307" s="21">
        <f t="shared" si="30"/>
        <v>0</v>
      </c>
      <c r="F307" s="18">
        <f t="shared" si="31"/>
        <v>0</v>
      </c>
      <c r="G307" s="19">
        <f t="shared" si="32"/>
        <v>0</v>
      </c>
    </row>
    <row r="308" spans="1:7" hidden="1" x14ac:dyDescent="0.2">
      <c r="A308" s="3">
        <f t="shared" si="33"/>
        <v>288</v>
      </c>
      <c r="B308" s="18">
        <f t="shared" si="34"/>
        <v>0</v>
      </c>
      <c r="C308" s="18">
        <f t="shared" si="28"/>
        <v>0</v>
      </c>
      <c r="D308" s="18">
        <f t="shared" si="29"/>
        <v>0</v>
      </c>
      <c r="E308" s="21">
        <f t="shared" si="30"/>
        <v>0</v>
      </c>
      <c r="F308" s="18">
        <f t="shared" si="31"/>
        <v>0</v>
      </c>
      <c r="G308" s="19">
        <f t="shared" si="32"/>
        <v>0</v>
      </c>
    </row>
    <row r="309" spans="1:7" hidden="1" x14ac:dyDescent="0.2">
      <c r="A309" s="3">
        <f t="shared" si="33"/>
        <v>289</v>
      </c>
      <c r="B309" s="18">
        <f t="shared" si="34"/>
        <v>0</v>
      </c>
      <c r="C309" s="18">
        <f t="shared" si="28"/>
        <v>0</v>
      </c>
      <c r="D309" s="18">
        <f t="shared" si="29"/>
        <v>0</v>
      </c>
      <c r="E309" s="21">
        <f t="shared" si="30"/>
        <v>0</v>
      </c>
      <c r="F309" s="18">
        <f t="shared" si="31"/>
        <v>0</v>
      </c>
      <c r="G309" s="19">
        <f t="shared" si="32"/>
        <v>0</v>
      </c>
    </row>
    <row r="310" spans="1:7" hidden="1" x14ac:dyDescent="0.2">
      <c r="A310" s="3">
        <f t="shared" si="33"/>
        <v>290</v>
      </c>
      <c r="B310" s="18">
        <f t="shared" si="34"/>
        <v>0</v>
      </c>
      <c r="C310" s="18">
        <f t="shared" si="28"/>
        <v>0</v>
      </c>
      <c r="D310" s="18">
        <f t="shared" si="29"/>
        <v>0</v>
      </c>
      <c r="E310" s="21">
        <f t="shared" si="30"/>
        <v>0</v>
      </c>
      <c r="F310" s="18">
        <f t="shared" si="31"/>
        <v>0</v>
      </c>
      <c r="G310" s="19">
        <f t="shared" si="32"/>
        <v>0</v>
      </c>
    </row>
    <row r="311" spans="1:7" hidden="1" x14ac:dyDescent="0.2">
      <c r="A311" s="3">
        <f t="shared" si="33"/>
        <v>291</v>
      </c>
      <c r="B311" s="18">
        <f t="shared" si="34"/>
        <v>0</v>
      </c>
      <c r="C311" s="18">
        <f t="shared" si="28"/>
        <v>0</v>
      </c>
      <c r="D311" s="18">
        <f t="shared" si="29"/>
        <v>0</v>
      </c>
      <c r="E311" s="21">
        <f t="shared" si="30"/>
        <v>0</v>
      </c>
      <c r="F311" s="18">
        <f t="shared" si="31"/>
        <v>0</v>
      </c>
      <c r="G311" s="19">
        <f t="shared" si="32"/>
        <v>0</v>
      </c>
    </row>
    <row r="312" spans="1:7" hidden="1" x14ac:dyDescent="0.2">
      <c r="A312" s="3">
        <f t="shared" si="33"/>
        <v>292</v>
      </c>
      <c r="B312" s="18">
        <f t="shared" si="34"/>
        <v>0</v>
      </c>
      <c r="C312" s="18">
        <f t="shared" si="28"/>
        <v>0</v>
      </c>
      <c r="D312" s="18">
        <f t="shared" si="29"/>
        <v>0</v>
      </c>
      <c r="E312" s="21">
        <f t="shared" si="30"/>
        <v>0</v>
      </c>
      <c r="F312" s="18">
        <f t="shared" si="31"/>
        <v>0</v>
      </c>
      <c r="G312" s="19">
        <f t="shared" si="32"/>
        <v>0</v>
      </c>
    </row>
    <row r="313" spans="1:7" hidden="1" x14ac:dyDescent="0.2">
      <c r="A313" s="3">
        <f t="shared" si="33"/>
        <v>293</v>
      </c>
      <c r="B313" s="18">
        <f t="shared" si="34"/>
        <v>0</v>
      </c>
      <c r="C313" s="18">
        <f t="shared" si="28"/>
        <v>0</v>
      </c>
      <c r="D313" s="18">
        <f t="shared" si="29"/>
        <v>0</v>
      </c>
      <c r="E313" s="21">
        <f t="shared" si="30"/>
        <v>0</v>
      </c>
      <c r="F313" s="18">
        <f t="shared" si="31"/>
        <v>0</v>
      </c>
      <c r="G313" s="19">
        <f t="shared" si="32"/>
        <v>0</v>
      </c>
    </row>
    <row r="314" spans="1:7" hidden="1" x14ac:dyDescent="0.2">
      <c r="A314" s="3">
        <f t="shared" si="33"/>
        <v>294</v>
      </c>
      <c r="B314" s="18">
        <f t="shared" si="34"/>
        <v>0</v>
      </c>
      <c r="C314" s="18">
        <f t="shared" si="28"/>
        <v>0</v>
      </c>
      <c r="D314" s="18">
        <f t="shared" si="29"/>
        <v>0</v>
      </c>
      <c r="E314" s="21">
        <f t="shared" si="30"/>
        <v>0</v>
      </c>
      <c r="F314" s="18">
        <f t="shared" si="31"/>
        <v>0</v>
      </c>
      <c r="G314" s="19">
        <f t="shared" si="32"/>
        <v>0</v>
      </c>
    </row>
    <row r="315" spans="1:7" hidden="1" x14ac:dyDescent="0.2">
      <c r="A315" s="3">
        <f t="shared" si="33"/>
        <v>295</v>
      </c>
      <c r="B315" s="18">
        <f t="shared" si="34"/>
        <v>0</v>
      </c>
      <c r="C315" s="18">
        <f t="shared" si="28"/>
        <v>0</v>
      </c>
      <c r="D315" s="18">
        <f t="shared" si="29"/>
        <v>0</v>
      </c>
      <c r="E315" s="21">
        <f t="shared" si="30"/>
        <v>0</v>
      </c>
      <c r="F315" s="18">
        <f t="shared" si="31"/>
        <v>0</v>
      </c>
      <c r="G315" s="19">
        <f t="shared" si="32"/>
        <v>0</v>
      </c>
    </row>
    <row r="316" spans="1:7" hidden="1" x14ac:dyDescent="0.2">
      <c r="A316" s="3">
        <f t="shared" si="33"/>
        <v>296</v>
      </c>
      <c r="B316" s="18">
        <f t="shared" si="34"/>
        <v>0</v>
      </c>
      <c r="C316" s="18">
        <f t="shared" si="28"/>
        <v>0</v>
      </c>
      <c r="D316" s="18">
        <f t="shared" si="29"/>
        <v>0</v>
      </c>
      <c r="E316" s="21">
        <f t="shared" si="30"/>
        <v>0</v>
      </c>
      <c r="F316" s="18">
        <f t="shared" si="31"/>
        <v>0</v>
      </c>
      <c r="G316" s="19">
        <f t="shared" si="32"/>
        <v>0</v>
      </c>
    </row>
    <row r="317" spans="1:7" hidden="1" x14ac:dyDescent="0.2">
      <c r="A317" s="3">
        <f t="shared" si="33"/>
        <v>297</v>
      </c>
      <c r="B317" s="18">
        <f t="shared" si="34"/>
        <v>0</v>
      </c>
      <c r="C317" s="18">
        <f t="shared" si="28"/>
        <v>0</v>
      </c>
      <c r="D317" s="18">
        <f t="shared" si="29"/>
        <v>0</v>
      </c>
      <c r="E317" s="21">
        <f t="shared" si="30"/>
        <v>0</v>
      </c>
      <c r="F317" s="18">
        <f t="shared" si="31"/>
        <v>0</v>
      </c>
      <c r="G317" s="19">
        <f t="shared" si="32"/>
        <v>0</v>
      </c>
    </row>
    <row r="318" spans="1:7" hidden="1" x14ac:dyDescent="0.2">
      <c r="A318" s="3">
        <f t="shared" si="33"/>
        <v>298</v>
      </c>
      <c r="B318" s="18">
        <f t="shared" si="34"/>
        <v>0</v>
      </c>
      <c r="C318" s="18">
        <f t="shared" si="28"/>
        <v>0</v>
      </c>
      <c r="D318" s="18">
        <f t="shared" si="29"/>
        <v>0</v>
      </c>
      <c r="E318" s="21">
        <f t="shared" si="30"/>
        <v>0</v>
      </c>
      <c r="F318" s="18">
        <f t="shared" si="31"/>
        <v>0</v>
      </c>
      <c r="G318" s="19">
        <f t="shared" si="32"/>
        <v>0</v>
      </c>
    </row>
    <row r="319" spans="1:7" hidden="1" x14ac:dyDescent="0.2">
      <c r="A319" s="3">
        <f t="shared" si="33"/>
        <v>299</v>
      </c>
      <c r="B319" s="18">
        <f t="shared" si="34"/>
        <v>0</v>
      </c>
      <c r="C319" s="18">
        <f t="shared" si="28"/>
        <v>0</v>
      </c>
      <c r="D319" s="18">
        <f t="shared" si="29"/>
        <v>0</v>
      </c>
      <c r="E319" s="21">
        <f t="shared" si="30"/>
        <v>0</v>
      </c>
      <c r="F319" s="18">
        <f t="shared" si="31"/>
        <v>0</v>
      </c>
      <c r="G319" s="19">
        <f t="shared" si="32"/>
        <v>0</v>
      </c>
    </row>
    <row r="320" spans="1:7" hidden="1" x14ac:dyDescent="0.2">
      <c r="A320" s="3">
        <f t="shared" si="33"/>
        <v>300</v>
      </c>
      <c r="B320" s="18">
        <f t="shared" si="34"/>
        <v>0</v>
      </c>
      <c r="C320" s="18">
        <f t="shared" si="28"/>
        <v>0</v>
      </c>
      <c r="D320" s="18">
        <f t="shared" si="29"/>
        <v>0</v>
      </c>
      <c r="E320" s="21">
        <f t="shared" si="30"/>
        <v>0</v>
      </c>
      <c r="F320" s="18">
        <f t="shared" si="31"/>
        <v>0</v>
      </c>
      <c r="G320" s="19">
        <f t="shared" si="32"/>
        <v>0</v>
      </c>
    </row>
    <row r="321" spans="1:7" hidden="1" x14ac:dyDescent="0.2">
      <c r="A321" s="3">
        <f t="shared" si="33"/>
        <v>301</v>
      </c>
      <c r="B321" s="18">
        <f t="shared" si="34"/>
        <v>0</v>
      </c>
      <c r="C321" s="18">
        <f t="shared" si="28"/>
        <v>0</v>
      </c>
      <c r="D321" s="18">
        <f t="shared" si="29"/>
        <v>0</v>
      </c>
      <c r="E321" s="21">
        <f t="shared" si="30"/>
        <v>0</v>
      </c>
      <c r="F321" s="18">
        <f t="shared" si="31"/>
        <v>0</v>
      </c>
      <c r="G321" s="19">
        <f t="shared" si="32"/>
        <v>0</v>
      </c>
    </row>
    <row r="322" spans="1:7" hidden="1" x14ac:dyDescent="0.2">
      <c r="A322" s="3">
        <f t="shared" si="33"/>
        <v>302</v>
      </c>
      <c r="B322" s="18">
        <f t="shared" si="34"/>
        <v>0</v>
      </c>
      <c r="C322" s="18">
        <f t="shared" si="28"/>
        <v>0</v>
      </c>
      <c r="D322" s="18">
        <f t="shared" si="29"/>
        <v>0</v>
      </c>
      <c r="E322" s="21">
        <f t="shared" si="30"/>
        <v>0</v>
      </c>
      <c r="F322" s="18">
        <f t="shared" si="31"/>
        <v>0</v>
      </c>
      <c r="G322" s="19">
        <f t="shared" si="32"/>
        <v>0</v>
      </c>
    </row>
    <row r="323" spans="1:7" hidden="1" x14ac:dyDescent="0.2">
      <c r="A323" s="3">
        <f t="shared" si="33"/>
        <v>303</v>
      </c>
      <c r="B323" s="18">
        <f t="shared" si="34"/>
        <v>0</v>
      </c>
      <c r="C323" s="18">
        <f t="shared" si="28"/>
        <v>0</v>
      </c>
      <c r="D323" s="18">
        <f t="shared" si="29"/>
        <v>0</v>
      </c>
      <c r="E323" s="21">
        <f t="shared" si="30"/>
        <v>0</v>
      </c>
      <c r="F323" s="18">
        <f t="shared" si="31"/>
        <v>0</v>
      </c>
      <c r="G323" s="19">
        <f t="shared" si="32"/>
        <v>0</v>
      </c>
    </row>
    <row r="324" spans="1:7" hidden="1" x14ac:dyDescent="0.2">
      <c r="A324" s="3">
        <f t="shared" si="33"/>
        <v>304</v>
      </c>
      <c r="B324" s="18">
        <f t="shared" si="34"/>
        <v>0</v>
      </c>
      <c r="C324" s="18">
        <f t="shared" si="28"/>
        <v>0</v>
      </c>
      <c r="D324" s="18">
        <f t="shared" si="29"/>
        <v>0</v>
      </c>
      <c r="E324" s="21">
        <f t="shared" si="30"/>
        <v>0</v>
      </c>
      <c r="F324" s="18">
        <f t="shared" si="31"/>
        <v>0</v>
      </c>
      <c r="G324" s="19">
        <f t="shared" si="32"/>
        <v>0</v>
      </c>
    </row>
    <row r="325" spans="1:7" hidden="1" x14ac:dyDescent="0.2">
      <c r="A325" s="3">
        <f t="shared" si="33"/>
        <v>305</v>
      </c>
      <c r="B325" s="18">
        <f t="shared" si="34"/>
        <v>0</v>
      </c>
      <c r="C325" s="18">
        <f t="shared" si="28"/>
        <v>0</v>
      </c>
      <c r="D325" s="18">
        <f t="shared" si="29"/>
        <v>0</v>
      </c>
      <c r="E325" s="21">
        <f t="shared" si="30"/>
        <v>0</v>
      </c>
      <c r="F325" s="18">
        <f t="shared" si="31"/>
        <v>0</v>
      </c>
      <c r="G325" s="19">
        <f t="shared" si="32"/>
        <v>0</v>
      </c>
    </row>
    <row r="326" spans="1:7" hidden="1" x14ac:dyDescent="0.2">
      <c r="A326" s="3">
        <f t="shared" si="33"/>
        <v>306</v>
      </c>
      <c r="B326" s="18">
        <f t="shared" si="34"/>
        <v>0</v>
      </c>
      <c r="C326" s="18">
        <f t="shared" si="28"/>
        <v>0</v>
      </c>
      <c r="D326" s="18">
        <f t="shared" si="29"/>
        <v>0</v>
      </c>
      <c r="E326" s="21">
        <f t="shared" si="30"/>
        <v>0</v>
      </c>
      <c r="F326" s="18">
        <f t="shared" si="31"/>
        <v>0</v>
      </c>
      <c r="G326" s="19">
        <f t="shared" si="32"/>
        <v>0</v>
      </c>
    </row>
    <row r="327" spans="1:7" hidden="1" x14ac:dyDescent="0.2">
      <c r="A327" s="3">
        <f t="shared" si="33"/>
        <v>307</v>
      </c>
      <c r="B327" s="18">
        <f t="shared" si="34"/>
        <v>0</v>
      </c>
      <c r="C327" s="18">
        <f t="shared" si="28"/>
        <v>0</v>
      </c>
      <c r="D327" s="18">
        <f t="shared" si="29"/>
        <v>0</v>
      </c>
      <c r="E327" s="21">
        <f t="shared" si="30"/>
        <v>0</v>
      </c>
      <c r="F327" s="18">
        <f t="shared" si="31"/>
        <v>0</v>
      </c>
      <c r="G327" s="19">
        <f t="shared" si="32"/>
        <v>0</v>
      </c>
    </row>
    <row r="328" spans="1:7" hidden="1" x14ac:dyDescent="0.2">
      <c r="A328" s="3">
        <f t="shared" si="33"/>
        <v>308</v>
      </c>
      <c r="B328" s="18">
        <f t="shared" si="34"/>
        <v>0</v>
      </c>
      <c r="C328" s="18">
        <f t="shared" si="28"/>
        <v>0</v>
      </c>
      <c r="D328" s="18">
        <f t="shared" si="29"/>
        <v>0</v>
      </c>
      <c r="E328" s="21">
        <f t="shared" si="30"/>
        <v>0</v>
      </c>
      <c r="F328" s="18">
        <f t="shared" si="31"/>
        <v>0</v>
      </c>
      <c r="G328" s="19">
        <f t="shared" si="32"/>
        <v>0</v>
      </c>
    </row>
    <row r="329" spans="1:7" hidden="1" x14ac:dyDescent="0.2">
      <c r="A329" s="3">
        <f t="shared" si="33"/>
        <v>309</v>
      </c>
      <c r="B329" s="18">
        <f t="shared" si="34"/>
        <v>0</v>
      </c>
      <c r="C329" s="18">
        <f t="shared" si="28"/>
        <v>0</v>
      </c>
      <c r="D329" s="18">
        <f t="shared" si="29"/>
        <v>0</v>
      </c>
      <c r="E329" s="21">
        <f t="shared" si="30"/>
        <v>0</v>
      </c>
      <c r="F329" s="18">
        <f t="shared" si="31"/>
        <v>0</v>
      </c>
      <c r="G329" s="19">
        <f t="shared" si="32"/>
        <v>0</v>
      </c>
    </row>
    <row r="330" spans="1:7" hidden="1" x14ac:dyDescent="0.2">
      <c r="A330" s="3">
        <f t="shared" si="33"/>
        <v>310</v>
      </c>
      <c r="B330" s="18">
        <f t="shared" si="34"/>
        <v>0</v>
      </c>
      <c r="C330" s="18">
        <f t="shared" si="28"/>
        <v>0</v>
      </c>
      <c r="D330" s="18">
        <f t="shared" si="29"/>
        <v>0</v>
      </c>
      <c r="E330" s="21">
        <f t="shared" si="30"/>
        <v>0</v>
      </c>
      <c r="F330" s="18">
        <f t="shared" si="31"/>
        <v>0</v>
      </c>
      <c r="G330" s="19">
        <f t="shared" si="32"/>
        <v>0</v>
      </c>
    </row>
    <row r="331" spans="1:7" hidden="1" x14ac:dyDescent="0.2">
      <c r="A331" s="3">
        <f t="shared" si="33"/>
        <v>311</v>
      </c>
      <c r="B331" s="18">
        <f t="shared" si="34"/>
        <v>0</v>
      </c>
      <c r="C331" s="18">
        <f t="shared" si="28"/>
        <v>0</v>
      </c>
      <c r="D331" s="18">
        <f t="shared" si="29"/>
        <v>0</v>
      </c>
      <c r="E331" s="21">
        <f t="shared" si="30"/>
        <v>0</v>
      </c>
      <c r="F331" s="18">
        <f t="shared" si="31"/>
        <v>0</v>
      </c>
      <c r="G331" s="19">
        <f t="shared" si="32"/>
        <v>0</v>
      </c>
    </row>
    <row r="332" spans="1:7" hidden="1" x14ac:dyDescent="0.2">
      <c r="A332" s="3">
        <f t="shared" si="33"/>
        <v>312</v>
      </c>
      <c r="B332" s="18">
        <f t="shared" si="34"/>
        <v>0</v>
      </c>
      <c r="C332" s="18">
        <f t="shared" si="28"/>
        <v>0</v>
      </c>
      <c r="D332" s="18">
        <f t="shared" si="29"/>
        <v>0</v>
      </c>
      <c r="E332" s="21">
        <f t="shared" si="30"/>
        <v>0</v>
      </c>
      <c r="F332" s="18">
        <f t="shared" si="31"/>
        <v>0</v>
      </c>
      <c r="G332" s="19">
        <f t="shared" si="32"/>
        <v>0</v>
      </c>
    </row>
    <row r="333" spans="1:7" hidden="1" x14ac:dyDescent="0.2">
      <c r="A333" s="3">
        <f t="shared" si="33"/>
        <v>313</v>
      </c>
      <c r="B333" s="18">
        <f t="shared" si="34"/>
        <v>0</v>
      </c>
      <c r="C333" s="18">
        <f t="shared" si="28"/>
        <v>0</v>
      </c>
      <c r="D333" s="18">
        <f t="shared" si="29"/>
        <v>0</v>
      </c>
      <c r="E333" s="21">
        <f t="shared" si="30"/>
        <v>0</v>
      </c>
      <c r="F333" s="18">
        <f t="shared" si="31"/>
        <v>0</v>
      </c>
      <c r="G333" s="19">
        <f t="shared" si="32"/>
        <v>0</v>
      </c>
    </row>
    <row r="334" spans="1:7" hidden="1" x14ac:dyDescent="0.2">
      <c r="A334" s="3">
        <f t="shared" si="33"/>
        <v>314</v>
      </c>
      <c r="B334" s="18">
        <f t="shared" si="34"/>
        <v>0</v>
      </c>
      <c r="C334" s="18">
        <f t="shared" si="28"/>
        <v>0</v>
      </c>
      <c r="D334" s="18">
        <f t="shared" si="29"/>
        <v>0</v>
      </c>
      <c r="E334" s="21">
        <f t="shared" si="30"/>
        <v>0</v>
      </c>
      <c r="F334" s="18">
        <f t="shared" si="31"/>
        <v>0</v>
      </c>
      <c r="G334" s="19">
        <f t="shared" si="32"/>
        <v>0</v>
      </c>
    </row>
    <row r="335" spans="1:7" hidden="1" x14ac:dyDescent="0.2">
      <c r="A335" s="3">
        <f t="shared" si="33"/>
        <v>315</v>
      </c>
      <c r="B335" s="18">
        <f t="shared" si="34"/>
        <v>0</v>
      </c>
      <c r="C335" s="18">
        <f t="shared" si="28"/>
        <v>0</v>
      </c>
      <c r="D335" s="18">
        <f t="shared" si="29"/>
        <v>0</v>
      </c>
      <c r="E335" s="21">
        <f t="shared" si="30"/>
        <v>0</v>
      </c>
      <c r="F335" s="18">
        <f t="shared" si="31"/>
        <v>0</v>
      </c>
      <c r="G335" s="19">
        <f t="shared" si="32"/>
        <v>0</v>
      </c>
    </row>
    <row r="336" spans="1:7" hidden="1" x14ac:dyDescent="0.2">
      <c r="A336" s="3">
        <f t="shared" si="33"/>
        <v>316</v>
      </c>
      <c r="B336" s="18">
        <f t="shared" si="34"/>
        <v>0</v>
      </c>
      <c r="C336" s="18">
        <f t="shared" si="28"/>
        <v>0</v>
      </c>
      <c r="D336" s="18">
        <f t="shared" si="29"/>
        <v>0</v>
      </c>
      <c r="E336" s="21">
        <f t="shared" si="30"/>
        <v>0</v>
      </c>
      <c r="F336" s="18">
        <f t="shared" si="31"/>
        <v>0</v>
      </c>
      <c r="G336" s="19">
        <f t="shared" si="32"/>
        <v>0</v>
      </c>
    </row>
    <row r="337" spans="1:7" hidden="1" x14ac:dyDescent="0.2">
      <c r="A337" s="3">
        <f t="shared" si="33"/>
        <v>317</v>
      </c>
      <c r="B337" s="18">
        <f t="shared" si="34"/>
        <v>0</v>
      </c>
      <c r="C337" s="18">
        <f t="shared" si="28"/>
        <v>0</v>
      </c>
      <c r="D337" s="18">
        <f t="shared" si="29"/>
        <v>0</v>
      </c>
      <c r="E337" s="21">
        <f t="shared" si="30"/>
        <v>0</v>
      </c>
      <c r="F337" s="18">
        <f t="shared" si="31"/>
        <v>0</v>
      </c>
      <c r="G337" s="19">
        <f t="shared" si="32"/>
        <v>0</v>
      </c>
    </row>
    <row r="338" spans="1:7" hidden="1" x14ac:dyDescent="0.2">
      <c r="A338" s="3">
        <f t="shared" si="33"/>
        <v>318</v>
      </c>
      <c r="B338" s="18">
        <f t="shared" si="34"/>
        <v>0</v>
      </c>
      <c r="C338" s="18">
        <f t="shared" si="28"/>
        <v>0</v>
      </c>
      <c r="D338" s="18">
        <f t="shared" si="29"/>
        <v>0</v>
      </c>
      <c r="E338" s="21">
        <f t="shared" si="30"/>
        <v>0</v>
      </c>
      <c r="F338" s="18">
        <f t="shared" si="31"/>
        <v>0</v>
      </c>
      <c r="G338" s="19">
        <f t="shared" si="32"/>
        <v>0</v>
      </c>
    </row>
    <row r="339" spans="1:7" hidden="1" x14ac:dyDescent="0.2">
      <c r="A339" s="3">
        <f t="shared" si="33"/>
        <v>319</v>
      </c>
      <c r="B339" s="18">
        <f t="shared" si="34"/>
        <v>0</v>
      </c>
      <c r="C339" s="18">
        <f t="shared" si="28"/>
        <v>0</v>
      </c>
      <c r="D339" s="18">
        <f t="shared" si="29"/>
        <v>0</v>
      </c>
      <c r="E339" s="21">
        <f t="shared" si="30"/>
        <v>0</v>
      </c>
      <c r="F339" s="18">
        <f t="shared" si="31"/>
        <v>0</v>
      </c>
      <c r="G339" s="19">
        <f t="shared" si="32"/>
        <v>0</v>
      </c>
    </row>
    <row r="340" spans="1:7" hidden="1" x14ac:dyDescent="0.2">
      <c r="A340" s="3">
        <f t="shared" si="33"/>
        <v>320</v>
      </c>
      <c r="B340" s="18">
        <f t="shared" si="34"/>
        <v>0</v>
      </c>
      <c r="C340" s="18">
        <f t="shared" si="28"/>
        <v>0</v>
      </c>
      <c r="D340" s="18">
        <f t="shared" si="29"/>
        <v>0</v>
      </c>
      <c r="E340" s="21">
        <f t="shared" si="30"/>
        <v>0</v>
      </c>
      <c r="F340" s="18">
        <f t="shared" si="31"/>
        <v>0</v>
      </c>
      <c r="G340" s="19">
        <f t="shared" si="32"/>
        <v>0</v>
      </c>
    </row>
    <row r="341" spans="1:7" hidden="1" x14ac:dyDescent="0.2">
      <c r="A341" s="3">
        <f t="shared" si="33"/>
        <v>321</v>
      </c>
      <c r="B341" s="18">
        <f t="shared" si="34"/>
        <v>0</v>
      </c>
      <c r="C341" s="18">
        <f t="shared" ref="C341:C380" si="35">IF(A341&lt;=$D$9,$D$14*-1,0)</f>
        <v>0</v>
      </c>
      <c r="D341" s="18">
        <f t="shared" ref="D341:D380" si="36">IF(A341&gt;$D$9,0,$D$11*-1)</f>
        <v>0</v>
      </c>
      <c r="E341" s="21">
        <f t="shared" ref="E341:E380" si="37">B341*$D$10</f>
        <v>0</v>
      </c>
      <c r="F341" s="18">
        <f t="shared" ref="F341:F380" si="38">D341-E341</f>
        <v>0</v>
      </c>
      <c r="G341" s="19">
        <f t="shared" ref="G341:G380" si="39">B341-F341</f>
        <v>0</v>
      </c>
    </row>
    <row r="342" spans="1:7" hidden="1" x14ac:dyDescent="0.2">
      <c r="A342" s="3">
        <f t="shared" ref="A342:A380" si="40">A341+1</f>
        <v>322</v>
      </c>
      <c r="B342" s="18">
        <f t="shared" ref="B342:B380" si="41">IF(A342&lt;=$D$9,G341,0)</f>
        <v>0</v>
      </c>
      <c r="C342" s="18">
        <f t="shared" si="35"/>
        <v>0</v>
      </c>
      <c r="D342" s="18">
        <f t="shared" si="36"/>
        <v>0</v>
      </c>
      <c r="E342" s="21">
        <f t="shared" si="37"/>
        <v>0</v>
      </c>
      <c r="F342" s="18">
        <f t="shared" si="38"/>
        <v>0</v>
      </c>
      <c r="G342" s="19">
        <f t="shared" si="39"/>
        <v>0</v>
      </c>
    </row>
    <row r="343" spans="1:7" hidden="1" x14ac:dyDescent="0.2">
      <c r="A343" s="3">
        <f t="shared" si="40"/>
        <v>323</v>
      </c>
      <c r="B343" s="18">
        <f t="shared" si="41"/>
        <v>0</v>
      </c>
      <c r="C343" s="18">
        <f t="shared" si="35"/>
        <v>0</v>
      </c>
      <c r="D343" s="18">
        <f t="shared" si="36"/>
        <v>0</v>
      </c>
      <c r="E343" s="21">
        <f t="shared" si="37"/>
        <v>0</v>
      </c>
      <c r="F343" s="18">
        <f t="shared" si="38"/>
        <v>0</v>
      </c>
      <c r="G343" s="19">
        <f t="shared" si="39"/>
        <v>0</v>
      </c>
    </row>
    <row r="344" spans="1:7" hidden="1" x14ac:dyDescent="0.2">
      <c r="A344" s="3">
        <f t="shared" si="40"/>
        <v>324</v>
      </c>
      <c r="B344" s="18">
        <f t="shared" si="41"/>
        <v>0</v>
      </c>
      <c r="C344" s="18">
        <f t="shared" si="35"/>
        <v>0</v>
      </c>
      <c r="D344" s="18">
        <f t="shared" si="36"/>
        <v>0</v>
      </c>
      <c r="E344" s="21">
        <f t="shared" si="37"/>
        <v>0</v>
      </c>
      <c r="F344" s="18">
        <f t="shared" si="38"/>
        <v>0</v>
      </c>
      <c r="G344" s="19">
        <f t="shared" si="39"/>
        <v>0</v>
      </c>
    </row>
    <row r="345" spans="1:7" hidden="1" x14ac:dyDescent="0.2">
      <c r="A345" s="3">
        <f t="shared" si="40"/>
        <v>325</v>
      </c>
      <c r="B345" s="18">
        <f t="shared" si="41"/>
        <v>0</v>
      </c>
      <c r="C345" s="18">
        <f t="shared" si="35"/>
        <v>0</v>
      </c>
      <c r="D345" s="18">
        <f t="shared" si="36"/>
        <v>0</v>
      </c>
      <c r="E345" s="21">
        <f t="shared" si="37"/>
        <v>0</v>
      </c>
      <c r="F345" s="18">
        <f t="shared" si="38"/>
        <v>0</v>
      </c>
      <c r="G345" s="19">
        <f t="shared" si="39"/>
        <v>0</v>
      </c>
    </row>
    <row r="346" spans="1:7" hidden="1" x14ac:dyDescent="0.2">
      <c r="A346" s="3">
        <f t="shared" si="40"/>
        <v>326</v>
      </c>
      <c r="B346" s="18">
        <f t="shared" si="41"/>
        <v>0</v>
      </c>
      <c r="C346" s="18">
        <f t="shared" si="35"/>
        <v>0</v>
      </c>
      <c r="D346" s="18">
        <f t="shared" si="36"/>
        <v>0</v>
      </c>
      <c r="E346" s="21">
        <f t="shared" si="37"/>
        <v>0</v>
      </c>
      <c r="F346" s="18">
        <f t="shared" si="38"/>
        <v>0</v>
      </c>
      <c r="G346" s="19">
        <f t="shared" si="39"/>
        <v>0</v>
      </c>
    </row>
    <row r="347" spans="1:7" hidden="1" x14ac:dyDescent="0.2">
      <c r="A347" s="3">
        <f t="shared" si="40"/>
        <v>327</v>
      </c>
      <c r="B347" s="18">
        <f t="shared" si="41"/>
        <v>0</v>
      </c>
      <c r="C347" s="18">
        <f t="shared" si="35"/>
        <v>0</v>
      </c>
      <c r="D347" s="18">
        <f t="shared" si="36"/>
        <v>0</v>
      </c>
      <c r="E347" s="21">
        <f t="shared" si="37"/>
        <v>0</v>
      </c>
      <c r="F347" s="18">
        <f t="shared" si="38"/>
        <v>0</v>
      </c>
      <c r="G347" s="19">
        <f t="shared" si="39"/>
        <v>0</v>
      </c>
    </row>
    <row r="348" spans="1:7" hidden="1" x14ac:dyDescent="0.2">
      <c r="A348" s="3">
        <f t="shared" si="40"/>
        <v>328</v>
      </c>
      <c r="B348" s="18">
        <f t="shared" si="41"/>
        <v>0</v>
      </c>
      <c r="C348" s="18">
        <f t="shared" si="35"/>
        <v>0</v>
      </c>
      <c r="D348" s="18">
        <f t="shared" si="36"/>
        <v>0</v>
      </c>
      <c r="E348" s="21">
        <f t="shared" si="37"/>
        <v>0</v>
      </c>
      <c r="F348" s="18">
        <f t="shared" si="38"/>
        <v>0</v>
      </c>
      <c r="G348" s="19">
        <f t="shared" si="39"/>
        <v>0</v>
      </c>
    </row>
    <row r="349" spans="1:7" hidden="1" x14ac:dyDescent="0.2">
      <c r="A349" s="3">
        <f t="shared" si="40"/>
        <v>329</v>
      </c>
      <c r="B349" s="18">
        <f t="shared" si="41"/>
        <v>0</v>
      </c>
      <c r="C349" s="18">
        <f t="shared" si="35"/>
        <v>0</v>
      </c>
      <c r="D349" s="18">
        <f t="shared" si="36"/>
        <v>0</v>
      </c>
      <c r="E349" s="21">
        <f t="shared" si="37"/>
        <v>0</v>
      </c>
      <c r="F349" s="18">
        <f t="shared" si="38"/>
        <v>0</v>
      </c>
      <c r="G349" s="19">
        <f t="shared" si="39"/>
        <v>0</v>
      </c>
    </row>
    <row r="350" spans="1:7" hidden="1" x14ac:dyDescent="0.2">
      <c r="A350" s="3">
        <f t="shared" si="40"/>
        <v>330</v>
      </c>
      <c r="B350" s="18">
        <f t="shared" si="41"/>
        <v>0</v>
      </c>
      <c r="C350" s="18">
        <f t="shared" si="35"/>
        <v>0</v>
      </c>
      <c r="D350" s="18">
        <f t="shared" si="36"/>
        <v>0</v>
      </c>
      <c r="E350" s="21">
        <f t="shared" si="37"/>
        <v>0</v>
      </c>
      <c r="F350" s="18">
        <f t="shared" si="38"/>
        <v>0</v>
      </c>
      <c r="G350" s="19">
        <f t="shared" si="39"/>
        <v>0</v>
      </c>
    </row>
    <row r="351" spans="1:7" hidden="1" x14ac:dyDescent="0.2">
      <c r="A351" s="3">
        <f t="shared" si="40"/>
        <v>331</v>
      </c>
      <c r="B351" s="18">
        <f t="shared" si="41"/>
        <v>0</v>
      </c>
      <c r="C351" s="18">
        <f t="shared" si="35"/>
        <v>0</v>
      </c>
      <c r="D351" s="18">
        <f t="shared" si="36"/>
        <v>0</v>
      </c>
      <c r="E351" s="21">
        <f t="shared" si="37"/>
        <v>0</v>
      </c>
      <c r="F351" s="18">
        <f t="shared" si="38"/>
        <v>0</v>
      </c>
      <c r="G351" s="19">
        <f t="shared" si="39"/>
        <v>0</v>
      </c>
    </row>
    <row r="352" spans="1:7" hidden="1" x14ac:dyDescent="0.2">
      <c r="A352" s="3">
        <f t="shared" si="40"/>
        <v>332</v>
      </c>
      <c r="B352" s="18">
        <f t="shared" si="41"/>
        <v>0</v>
      </c>
      <c r="C352" s="18">
        <f t="shared" si="35"/>
        <v>0</v>
      </c>
      <c r="D352" s="18">
        <f t="shared" si="36"/>
        <v>0</v>
      </c>
      <c r="E352" s="21">
        <f t="shared" si="37"/>
        <v>0</v>
      </c>
      <c r="F352" s="18">
        <f t="shared" si="38"/>
        <v>0</v>
      </c>
      <c r="G352" s="19">
        <f t="shared" si="39"/>
        <v>0</v>
      </c>
    </row>
    <row r="353" spans="1:7" hidden="1" x14ac:dyDescent="0.2">
      <c r="A353" s="3">
        <f t="shared" si="40"/>
        <v>333</v>
      </c>
      <c r="B353" s="18">
        <f t="shared" si="41"/>
        <v>0</v>
      </c>
      <c r="C353" s="18">
        <f t="shared" si="35"/>
        <v>0</v>
      </c>
      <c r="D353" s="18">
        <f t="shared" si="36"/>
        <v>0</v>
      </c>
      <c r="E353" s="21">
        <f t="shared" si="37"/>
        <v>0</v>
      </c>
      <c r="F353" s="18">
        <f t="shared" si="38"/>
        <v>0</v>
      </c>
      <c r="G353" s="19">
        <f t="shared" si="39"/>
        <v>0</v>
      </c>
    </row>
    <row r="354" spans="1:7" hidden="1" x14ac:dyDescent="0.2">
      <c r="A354" s="3">
        <f t="shared" si="40"/>
        <v>334</v>
      </c>
      <c r="B354" s="18">
        <f t="shared" si="41"/>
        <v>0</v>
      </c>
      <c r="C354" s="18">
        <f t="shared" si="35"/>
        <v>0</v>
      </c>
      <c r="D354" s="18">
        <f t="shared" si="36"/>
        <v>0</v>
      </c>
      <c r="E354" s="21">
        <f t="shared" si="37"/>
        <v>0</v>
      </c>
      <c r="F354" s="18">
        <f t="shared" si="38"/>
        <v>0</v>
      </c>
      <c r="G354" s="19">
        <f t="shared" si="39"/>
        <v>0</v>
      </c>
    </row>
    <row r="355" spans="1:7" hidden="1" x14ac:dyDescent="0.2">
      <c r="A355" s="3">
        <f t="shared" si="40"/>
        <v>335</v>
      </c>
      <c r="B355" s="18">
        <f t="shared" si="41"/>
        <v>0</v>
      </c>
      <c r="C355" s="18">
        <f t="shared" si="35"/>
        <v>0</v>
      </c>
      <c r="D355" s="18">
        <f t="shared" si="36"/>
        <v>0</v>
      </c>
      <c r="E355" s="21">
        <f t="shared" si="37"/>
        <v>0</v>
      </c>
      <c r="F355" s="18">
        <f t="shared" si="38"/>
        <v>0</v>
      </c>
      <c r="G355" s="19">
        <f t="shared" si="39"/>
        <v>0</v>
      </c>
    </row>
    <row r="356" spans="1:7" hidden="1" x14ac:dyDescent="0.2">
      <c r="A356" s="3">
        <f t="shared" si="40"/>
        <v>336</v>
      </c>
      <c r="B356" s="18">
        <f t="shared" si="41"/>
        <v>0</v>
      </c>
      <c r="C356" s="18">
        <f t="shared" si="35"/>
        <v>0</v>
      </c>
      <c r="D356" s="18">
        <f t="shared" si="36"/>
        <v>0</v>
      </c>
      <c r="E356" s="21">
        <f t="shared" si="37"/>
        <v>0</v>
      </c>
      <c r="F356" s="18">
        <f t="shared" si="38"/>
        <v>0</v>
      </c>
      <c r="G356" s="19">
        <f t="shared" si="39"/>
        <v>0</v>
      </c>
    </row>
    <row r="357" spans="1:7" hidden="1" x14ac:dyDescent="0.2">
      <c r="A357" s="3">
        <f t="shared" si="40"/>
        <v>337</v>
      </c>
      <c r="B357" s="18">
        <f t="shared" si="41"/>
        <v>0</v>
      </c>
      <c r="C357" s="18">
        <f t="shared" si="35"/>
        <v>0</v>
      </c>
      <c r="D357" s="18">
        <f t="shared" si="36"/>
        <v>0</v>
      </c>
      <c r="E357" s="21">
        <f t="shared" si="37"/>
        <v>0</v>
      </c>
      <c r="F357" s="18">
        <f t="shared" si="38"/>
        <v>0</v>
      </c>
      <c r="G357" s="19">
        <f t="shared" si="39"/>
        <v>0</v>
      </c>
    </row>
    <row r="358" spans="1:7" hidden="1" x14ac:dyDescent="0.2">
      <c r="A358" s="3">
        <f t="shared" si="40"/>
        <v>338</v>
      </c>
      <c r="B358" s="18">
        <f t="shared" si="41"/>
        <v>0</v>
      </c>
      <c r="C358" s="18">
        <f t="shared" si="35"/>
        <v>0</v>
      </c>
      <c r="D358" s="18">
        <f t="shared" si="36"/>
        <v>0</v>
      </c>
      <c r="E358" s="21">
        <f t="shared" si="37"/>
        <v>0</v>
      </c>
      <c r="F358" s="18">
        <f t="shared" si="38"/>
        <v>0</v>
      </c>
      <c r="G358" s="19">
        <f t="shared" si="39"/>
        <v>0</v>
      </c>
    </row>
    <row r="359" spans="1:7" hidden="1" x14ac:dyDescent="0.2">
      <c r="A359" s="3">
        <f t="shared" si="40"/>
        <v>339</v>
      </c>
      <c r="B359" s="18">
        <f t="shared" si="41"/>
        <v>0</v>
      </c>
      <c r="C359" s="18">
        <f t="shared" si="35"/>
        <v>0</v>
      </c>
      <c r="D359" s="18">
        <f t="shared" si="36"/>
        <v>0</v>
      </c>
      <c r="E359" s="21">
        <f t="shared" si="37"/>
        <v>0</v>
      </c>
      <c r="F359" s="18">
        <f t="shared" si="38"/>
        <v>0</v>
      </c>
      <c r="G359" s="19">
        <f t="shared" si="39"/>
        <v>0</v>
      </c>
    </row>
    <row r="360" spans="1:7" hidden="1" x14ac:dyDescent="0.2">
      <c r="A360" s="3">
        <f t="shared" si="40"/>
        <v>340</v>
      </c>
      <c r="B360" s="18">
        <f t="shared" si="41"/>
        <v>0</v>
      </c>
      <c r="C360" s="18">
        <f t="shared" si="35"/>
        <v>0</v>
      </c>
      <c r="D360" s="18">
        <f t="shared" si="36"/>
        <v>0</v>
      </c>
      <c r="E360" s="21">
        <f t="shared" si="37"/>
        <v>0</v>
      </c>
      <c r="F360" s="18">
        <f t="shared" si="38"/>
        <v>0</v>
      </c>
      <c r="G360" s="19">
        <f t="shared" si="39"/>
        <v>0</v>
      </c>
    </row>
    <row r="361" spans="1:7" hidden="1" x14ac:dyDescent="0.2">
      <c r="A361" s="3">
        <f t="shared" si="40"/>
        <v>341</v>
      </c>
      <c r="B361" s="18">
        <f t="shared" si="41"/>
        <v>0</v>
      </c>
      <c r="C361" s="18">
        <f t="shared" si="35"/>
        <v>0</v>
      </c>
      <c r="D361" s="18">
        <f t="shared" si="36"/>
        <v>0</v>
      </c>
      <c r="E361" s="21">
        <f t="shared" si="37"/>
        <v>0</v>
      </c>
      <c r="F361" s="18">
        <f t="shared" si="38"/>
        <v>0</v>
      </c>
      <c r="G361" s="19">
        <f t="shared" si="39"/>
        <v>0</v>
      </c>
    </row>
    <row r="362" spans="1:7" hidden="1" x14ac:dyDescent="0.2">
      <c r="A362" s="3">
        <f t="shared" si="40"/>
        <v>342</v>
      </c>
      <c r="B362" s="18">
        <f t="shared" si="41"/>
        <v>0</v>
      </c>
      <c r="C362" s="18">
        <f t="shared" si="35"/>
        <v>0</v>
      </c>
      <c r="D362" s="18">
        <f t="shared" si="36"/>
        <v>0</v>
      </c>
      <c r="E362" s="21">
        <f t="shared" si="37"/>
        <v>0</v>
      </c>
      <c r="F362" s="18">
        <f t="shared" si="38"/>
        <v>0</v>
      </c>
      <c r="G362" s="19">
        <f t="shared" si="39"/>
        <v>0</v>
      </c>
    </row>
    <row r="363" spans="1:7" hidden="1" x14ac:dyDescent="0.2">
      <c r="A363" s="3">
        <f t="shared" si="40"/>
        <v>343</v>
      </c>
      <c r="B363" s="18">
        <f t="shared" si="41"/>
        <v>0</v>
      </c>
      <c r="C363" s="18">
        <f t="shared" si="35"/>
        <v>0</v>
      </c>
      <c r="D363" s="18">
        <f t="shared" si="36"/>
        <v>0</v>
      </c>
      <c r="E363" s="21">
        <f t="shared" si="37"/>
        <v>0</v>
      </c>
      <c r="F363" s="18">
        <f t="shared" si="38"/>
        <v>0</v>
      </c>
      <c r="G363" s="19">
        <f t="shared" si="39"/>
        <v>0</v>
      </c>
    </row>
    <row r="364" spans="1:7" hidden="1" x14ac:dyDescent="0.2">
      <c r="A364" s="3">
        <f t="shared" si="40"/>
        <v>344</v>
      </c>
      <c r="B364" s="18">
        <f t="shared" si="41"/>
        <v>0</v>
      </c>
      <c r="C364" s="18">
        <f t="shared" si="35"/>
        <v>0</v>
      </c>
      <c r="D364" s="18">
        <f t="shared" si="36"/>
        <v>0</v>
      </c>
      <c r="E364" s="21">
        <f t="shared" si="37"/>
        <v>0</v>
      </c>
      <c r="F364" s="18">
        <f t="shared" si="38"/>
        <v>0</v>
      </c>
      <c r="G364" s="19">
        <f t="shared" si="39"/>
        <v>0</v>
      </c>
    </row>
    <row r="365" spans="1:7" hidden="1" x14ac:dyDescent="0.2">
      <c r="A365" s="3">
        <f t="shared" si="40"/>
        <v>345</v>
      </c>
      <c r="B365" s="18">
        <f t="shared" si="41"/>
        <v>0</v>
      </c>
      <c r="C365" s="18">
        <f t="shared" si="35"/>
        <v>0</v>
      </c>
      <c r="D365" s="18">
        <f t="shared" si="36"/>
        <v>0</v>
      </c>
      <c r="E365" s="21">
        <f t="shared" si="37"/>
        <v>0</v>
      </c>
      <c r="F365" s="18">
        <f t="shared" si="38"/>
        <v>0</v>
      </c>
      <c r="G365" s="19">
        <f t="shared" si="39"/>
        <v>0</v>
      </c>
    </row>
    <row r="366" spans="1:7" hidden="1" x14ac:dyDescent="0.2">
      <c r="A366" s="3">
        <f t="shared" si="40"/>
        <v>346</v>
      </c>
      <c r="B366" s="18">
        <f t="shared" si="41"/>
        <v>0</v>
      </c>
      <c r="C366" s="18">
        <f t="shared" si="35"/>
        <v>0</v>
      </c>
      <c r="D366" s="18">
        <f t="shared" si="36"/>
        <v>0</v>
      </c>
      <c r="E366" s="21">
        <f t="shared" si="37"/>
        <v>0</v>
      </c>
      <c r="F366" s="18">
        <f t="shared" si="38"/>
        <v>0</v>
      </c>
      <c r="G366" s="19">
        <f t="shared" si="39"/>
        <v>0</v>
      </c>
    </row>
    <row r="367" spans="1:7" hidden="1" x14ac:dyDescent="0.2">
      <c r="A367" s="3">
        <f t="shared" si="40"/>
        <v>347</v>
      </c>
      <c r="B367" s="18">
        <f t="shared" si="41"/>
        <v>0</v>
      </c>
      <c r="C367" s="18">
        <f t="shared" si="35"/>
        <v>0</v>
      </c>
      <c r="D367" s="18">
        <f t="shared" si="36"/>
        <v>0</v>
      </c>
      <c r="E367" s="21">
        <f t="shared" si="37"/>
        <v>0</v>
      </c>
      <c r="F367" s="18">
        <f t="shared" si="38"/>
        <v>0</v>
      </c>
      <c r="G367" s="19">
        <f t="shared" si="39"/>
        <v>0</v>
      </c>
    </row>
    <row r="368" spans="1:7" hidden="1" x14ac:dyDescent="0.2">
      <c r="A368" s="3">
        <f t="shared" si="40"/>
        <v>348</v>
      </c>
      <c r="B368" s="18">
        <f t="shared" si="41"/>
        <v>0</v>
      </c>
      <c r="C368" s="18">
        <f t="shared" si="35"/>
        <v>0</v>
      </c>
      <c r="D368" s="18">
        <f t="shared" si="36"/>
        <v>0</v>
      </c>
      <c r="E368" s="21">
        <f t="shared" si="37"/>
        <v>0</v>
      </c>
      <c r="F368" s="18">
        <f t="shared" si="38"/>
        <v>0</v>
      </c>
      <c r="G368" s="19">
        <f t="shared" si="39"/>
        <v>0</v>
      </c>
    </row>
    <row r="369" spans="1:7" hidden="1" x14ac:dyDescent="0.2">
      <c r="A369" s="3">
        <f t="shared" si="40"/>
        <v>349</v>
      </c>
      <c r="B369" s="18">
        <f t="shared" si="41"/>
        <v>0</v>
      </c>
      <c r="C369" s="18">
        <f t="shared" si="35"/>
        <v>0</v>
      </c>
      <c r="D369" s="18">
        <f t="shared" si="36"/>
        <v>0</v>
      </c>
      <c r="E369" s="21">
        <f t="shared" si="37"/>
        <v>0</v>
      </c>
      <c r="F369" s="18">
        <f t="shared" si="38"/>
        <v>0</v>
      </c>
      <c r="G369" s="19">
        <f t="shared" si="39"/>
        <v>0</v>
      </c>
    </row>
    <row r="370" spans="1:7" hidden="1" x14ac:dyDescent="0.2">
      <c r="A370" s="3">
        <f t="shared" si="40"/>
        <v>350</v>
      </c>
      <c r="B370" s="18">
        <f t="shared" si="41"/>
        <v>0</v>
      </c>
      <c r="C370" s="18">
        <f t="shared" si="35"/>
        <v>0</v>
      </c>
      <c r="D370" s="18">
        <f t="shared" si="36"/>
        <v>0</v>
      </c>
      <c r="E370" s="21">
        <f t="shared" si="37"/>
        <v>0</v>
      </c>
      <c r="F370" s="18">
        <f t="shared" si="38"/>
        <v>0</v>
      </c>
      <c r="G370" s="19">
        <f t="shared" si="39"/>
        <v>0</v>
      </c>
    </row>
    <row r="371" spans="1:7" hidden="1" x14ac:dyDescent="0.2">
      <c r="A371" s="3">
        <f t="shared" si="40"/>
        <v>351</v>
      </c>
      <c r="B371" s="18">
        <f t="shared" si="41"/>
        <v>0</v>
      </c>
      <c r="C371" s="18">
        <f t="shared" si="35"/>
        <v>0</v>
      </c>
      <c r="D371" s="18">
        <f t="shared" si="36"/>
        <v>0</v>
      </c>
      <c r="E371" s="21">
        <f t="shared" si="37"/>
        <v>0</v>
      </c>
      <c r="F371" s="18">
        <f t="shared" si="38"/>
        <v>0</v>
      </c>
      <c r="G371" s="19">
        <f t="shared" si="39"/>
        <v>0</v>
      </c>
    </row>
    <row r="372" spans="1:7" hidden="1" x14ac:dyDescent="0.2">
      <c r="A372" s="3">
        <f t="shared" si="40"/>
        <v>352</v>
      </c>
      <c r="B372" s="18">
        <f t="shared" si="41"/>
        <v>0</v>
      </c>
      <c r="C372" s="18">
        <f t="shared" si="35"/>
        <v>0</v>
      </c>
      <c r="D372" s="18">
        <f t="shared" si="36"/>
        <v>0</v>
      </c>
      <c r="E372" s="21">
        <f t="shared" si="37"/>
        <v>0</v>
      </c>
      <c r="F372" s="18">
        <f t="shared" si="38"/>
        <v>0</v>
      </c>
      <c r="G372" s="19">
        <f t="shared" si="39"/>
        <v>0</v>
      </c>
    </row>
    <row r="373" spans="1:7" hidden="1" x14ac:dyDescent="0.2">
      <c r="A373" s="3">
        <f t="shared" si="40"/>
        <v>353</v>
      </c>
      <c r="B373" s="18">
        <f t="shared" si="41"/>
        <v>0</v>
      </c>
      <c r="C373" s="18">
        <f t="shared" si="35"/>
        <v>0</v>
      </c>
      <c r="D373" s="18">
        <f t="shared" si="36"/>
        <v>0</v>
      </c>
      <c r="E373" s="21">
        <f t="shared" si="37"/>
        <v>0</v>
      </c>
      <c r="F373" s="18">
        <f t="shared" si="38"/>
        <v>0</v>
      </c>
      <c r="G373" s="19">
        <f t="shared" si="39"/>
        <v>0</v>
      </c>
    </row>
    <row r="374" spans="1:7" hidden="1" x14ac:dyDescent="0.2">
      <c r="A374" s="3">
        <f t="shared" si="40"/>
        <v>354</v>
      </c>
      <c r="B374" s="18">
        <f t="shared" si="41"/>
        <v>0</v>
      </c>
      <c r="C374" s="18">
        <f t="shared" si="35"/>
        <v>0</v>
      </c>
      <c r="D374" s="18">
        <f t="shared" si="36"/>
        <v>0</v>
      </c>
      <c r="E374" s="21">
        <f t="shared" si="37"/>
        <v>0</v>
      </c>
      <c r="F374" s="18">
        <f t="shared" si="38"/>
        <v>0</v>
      </c>
      <c r="G374" s="19">
        <f t="shared" si="39"/>
        <v>0</v>
      </c>
    </row>
    <row r="375" spans="1:7" hidden="1" x14ac:dyDescent="0.2">
      <c r="A375" s="3">
        <f t="shared" si="40"/>
        <v>355</v>
      </c>
      <c r="B375" s="18">
        <f t="shared" si="41"/>
        <v>0</v>
      </c>
      <c r="C375" s="18">
        <f t="shared" si="35"/>
        <v>0</v>
      </c>
      <c r="D375" s="18">
        <f t="shared" si="36"/>
        <v>0</v>
      </c>
      <c r="E375" s="21">
        <f t="shared" si="37"/>
        <v>0</v>
      </c>
      <c r="F375" s="18">
        <f t="shared" si="38"/>
        <v>0</v>
      </c>
      <c r="G375" s="19">
        <f t="shared" si="39"/>
        <v>0</v>
      </c>
    </row>
    <row r="376" spans="1:7" hidden="1" x14ac:dyDescent="0.2">
      <c r="A376" s="3">
        <f t="shared" si="40"/>
        <v>356</v>
      </c>
      <c r="B376" s="18">
        <f t="shared" si="41"/>
        <v>0</v>
      </c>
      <c r="C376" s="18">
        <f t="shared" si="35"/>
        <v>0</v>
      </c>
      <c r="D376" s="18">
        <f t="shared" si="36"/>
        <v>0</v>
      </c>
      <c r="E376" s="21">
        <f t="shared" si="37"/>
        <v>0</v>
      </c>
      <c r="F376" s="18">
        <f t="shared" si="38"/>
        <v>0</v>
      </c>
      <c r="G376" s="19">
        <f t="shared" si="39"/>
        <v>0</v>
      </c>
    </row>
    <row r="377" spans="1:7" hidden="1" x14ac:dyDescent="0.2">
      <c r="A377" s="3">
        <f t="shared" si="40"/>
        <v>357</v>
      </c>
      <c r="B377" s="18">
        <f t="shared" si="41"/>
        <v>0</v>
      </c>
      <c r="C377" s="18">
        <f t="shared" si="35"/>
        <v>0</v>
      </c>
      <c r="D377" s="18">
        <f t="shared" si="36"/>
        <v>0</v>
      </c>
      <c r="E377" s="21">
        <f t="shared" si="37"/>
        <v>0</v>
      </c>
      <c r="F377" s="18">
        <f t="shared" si="38"/>
        <v>0</v>
      </c>
      <c r="G377" s="19">
        <f t="shared" si="39"/>
        <v>0</v>
      </c>
    </row>
    <row r="378" spans="1:7" hidden="1" x14ac:dyDescent="0.2">
      <c r="A378" s="3">
        <f t="shared" si="40"/>
        <v>358</v>
      </c>
      <c r="B378" s="18">
        <f t="shared" si="41"/>
        <v>0</v>
      </c>
      <c r="C378" s="18">
        <f t="shared" si="35"/>
        <v>0</v>
      </c>
      <c r="D378" s="18">
        <f t="shared" si="36"/>
        <v>0</v>
      </c>
      <c r="E378" s="21">
        <f t="shared" si="37"/>
        <v>0</v>
      </c>
      <c r="F378" s="18">
        <f t="shared" si="38"/>
        <v>0</v>
      </c>
      <c r="G378" s="19">
        <f t="shared" si="39"/>
        <v>0</v>
      </c>
    </row>
    <row r="379" spans="1:7" hidden="1" x14ac:dyDescent="0.2">
      <c r="A379" s="3">
        <f t="shared" si="40"/>
        <v>359</v>
      </c>
      <c r="B379" s="18">
        <f t="shared" si="41"/>
        <v>0</v>
      </c>
      <c r="C379" s="18">
        <f t="shared" si="35"/>
        <v>0</v>
      </c>
      <c r="D379" s="18">
        <f t="shared" si="36"/>
        <v>0</v>
      </c>
      <c r="E379" s="21">
        <f t="shared" si="37"/>
        <v>0</v>
      </c>
      <c r="F379" s="18">
        <f t="shared" si="38"/>
        <v>0</v>
      </c>
      <c r="G379" s="19">
        <f t="shared" si="39"/>
        <v>0</v>
      </c>
    </row>
    <row r="380" spans="1:7" ht="13.5" hidden="1" thickBot="1" x14ac:dyDescent="0.25">
      <c r="A380" s="3">
        <f t="shared" si="40"/>
        <v>360</v>
      </c>
      <c r="B380" s="18">
        <f t="shared" si="41"/>
        <v>0</v>
      </c>
      <c r="C380" s="18">
        <f t="shared" si="35"/>
        <v>0</v>
      </c>
      <c r="D380" s="18">
        <f t="shared" si="36"/>
        <v>0</v>
      </c>
      <c r="E380" s="21">
        <f t="shared" si="37"/>
        <v>0</v>
      </c>
      <c r="F380" s="18">
        <f t="shared" si="38"/>
        <v>0</v>
      </c>
      <c r="G380" s="19">
        <f t="shared" si="39"/>
        <v>0</v>
      </c>
    </row>
    <row r="381" spans="1:7" ht="13.5" thickBot="1" x14ac:dyDescent="0.25">
      <c r="A381" s="29" t="s">
        <v>13</v>
      </c>
      <c r="B381" s="30"/>
      <c r="C381" s="30">
        <f>SUM(C21:C380)</f>
        <v>796724663.24939692</v>
      </c>
      <c r="D381" s="30">
        <f>SUM(D21:D380)</f>
        <v>796724663.24939692</v>
      </c>
      <c r="E381" s="30">
        <f>SUM(E21:E380)</f>
        <v>296724663.24939656</v>
      </c>
      <c r="F381" s="30">
        <f>SUM(F21:F380)</f>
        <v>499999999.99999994</v>
      </c>
      <c r="G381" s="31"/>
    </row>
    <row r="382" spans="1:7" x14ac:dyDescent="0.2">
      <c r="A382" s="4"/>
      <c r="B382" s="18"/>
      <c r="C382" s="18"/>
      <c r="D382" s="18"/>
      <c r="E382" s="21"/>
      <c r="F382" s="18"/>
      <c r="G382" s="18"/>
    </row>
    <row r="383" spans="1:7" x14ac:dyDescent="0.2">
      <c r="A383" s="4"/>
    </row>
    <row r="384" spans="1:7" x14ac:dyDescent="0.2">
      <c r="A384" s="4"/>
    </row>
    <row r="385" spans="1:1" x14ac:dyDescent="0.2">
      <c r="A385" s="4"/>
    </row>
    <row r="386" spans="1:1" x14ac:dyDescent="0.2">
      <c r="A386" s="4"/>
    </row>
    <row r="387" spans="1:1" x14ac:dyDescent="0.2">
      <c r="A387" s="4"/>
    </row>
  </sheetData>
  <mergeCells count="16">
    <mergeCell ref="E16:G16"/>
    <mergeCell ref="A16:C16"/>
    <mergeCell ref="A13:D13"/>
    <mergeCell ref="A17:D17"/>
    <mergeCell ref="A9:C9"/>
    <mergeCell ref="A10:C10"/>
    <mergeCell ref="A11:C11"/>
    <mergeCell ref="A12:C12"/>
    <mergeCell ref="A5:C5"/>
    <mergeCell ref="A6:C6"/>
    <mergeCell ref="A7:C7"/>
    <mergeCell ref="A8:C8"/>
    <mergeCell ref="A1:G1"/>
    <mergeCell ref="A2:C2"/>
    <mergeCell ref="A3:C3"/>
    <mergeCell ref="A4:C4"/>
  </mergeCells>
  <phoneticPr fontId="0" type="noConversion"/>
  <pageMargins left="0.59055118110236227" right="0.39370078740157483" top="0.39370078740157483" bottom="0.39370078740157483" header="0.51181102362204722" footer="0.51181102362204722"/>
  <pageSetup paperSize="9" scale="98" orientation="portrait" horizontalDpi="36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140" workbookViewId="0">
      <selection activeCell="C4" sqref="C4"/>
    </sheetView>
  </sheetViews>
  <sheetFormatPr defaultRowHeight="12.75" x14ac:dyDescent="0.2"/>
  <cols>
    <col min="1" max="1" width="21.7109375" customWidth="1"/>
    <col min="2" max="2" width="5.28515625" customWidth="1"/>
    <col min="3" max="3" width="3.28515625" customWidth="1"/>
    <col min="4" max="4" width="19.7109375" customWidth="1"/>
    <col min="5" max="5" width="9.7109375" customWidth="1"/>
    <col min="6" max="6" width="4.28515625" customWidth="1"/>
    <col min="7" max="7" width="22" customWidth="1"/>
  </cols>
  <sheetData>
    <row r="1" spans="1:8" ht="50.25" customHeight="1" x14ac:dyDescent="0.2">
      <c r="A1" s="224" t="s">
        <v>133</v>
      </c>
      <c r="B1" s="225"/>
      <c r="C1" s="225"/>
      <c r="D1" s="225"/>
      <c r="E1" s="225"/>
      <c r="F1" s="225"/>
      <c r="G1" s="225"/>
    </row>
    <row r="2" spans="1:8" ht="54.75" customHeight="1" x14ac:dyDescent="0.2">
      <c r="A2" s="232" t="s">
        <v>134</v>
      </c>
      <c r="B2" s="232"/>
      <c r="C2" s="232"/>
      <c r="D2" s="232"/>
      <c r="E2" s="232"/>
      <c r="F2" s="232"/>
      <c r="G2" s="232"/>
    </row>
    <row r="3" spans="1:8" ht="20.25" customHeight="1" x14ac:dyDescent="0.2">
      <c r="A3" s="224" t="s">
        <v>48</v>
      </c>
      <c r="B3" s="224"/>
      <c r="C3" s="224"/>
      <c r="D3" s="224"/>
      <c r="E3" s="224"/>
      <c r="F3" s="224"/>
      <c r="G3" s="224"/>
    </row>
    <row r="4" spans="1:8" ht="42" customHeight="1" thickBot="1" x14ac:dyDescent="0.35">
      <c r="A4" s="230" t="s">
        <v>50</v>
      </c>
      <c r="B4" s="210" t="s">
        <v>26</v>
      </c>
      <c r="C4" s="95"/>
      <c r="D4" s="45" t="s">
        <v>21</v>
      </c>
      <c r="E4" s="46" t="s">
        <v>22</v>
      </c>
      <c r="F4" s="212" t="s">
        <v>23</v>
      </c>
      <c r="G4" s="209" t="s">
        <v>24</v>
      </c>
    </row>
    <row r="5" spans="1:8" ht="27.75" customHeight="1" x14ac:dyDescent="0.35">
      <c r="A5" s="231"/>
      <c r="B5" s="210"/>
      <c r="C5" s="95"/>
      <c r="D5" s="206" t="s">
        <v>25</v>
      </c>
      <c r="E5" s="206"/>
      <c r="F5" s="212"/>
      <c r="G5" s="209"/>
    </row>
    <row r="6" spans="1:8" ht="39" customHeight="1" thickBot="1" x14ac:dyDescent="0.35">
      <c r="A6" s="227">
        <f>'Effektiv rente annuitetslån'!D2</f>
        <v>500000000</v>
      </c>
      <c r="B6" s="210" t="s">
        <v>26</v>
      </c>
      <c r="C6" s="95"/>
      <c r="D6" s="45" t="str">
        <f>CONCATENATE("1-(1+",D7,")")</f>
        <v>1-(1+0,025)</v>
      </c>
      <c r="E6" s="107">
        <f>-'Effektiv rente annuitetslån'!D9</f>
        <v>-40</v>
      </c>
      <c r="F6" s="212" t="s">
        <v>23</v>
      </c>
      <c r="G6" s="209" t="s">
        <v>24</v>
      </c>
    </row>
    <row r="7" spans="1:8" ht="20.25" customHeight="1" x14ac:dyDescent="0.25">
      <c r="A7" s="208"/>
      <c r="B7" s="210"/>
      <c r="C7" s="95"/>
      <c r="D7" s="228">
        <f>'Effektiv rente annuitetslån'!D10</f>
        <v>2.5000000000000001E-2</v>
      </c>
      <c r="E7" s="228"/>
      <c r="F7" s="212"/>
      <c r="G7" s="209"/>
    </row>
    <row r="8" spans="1:8" ht="30" customHeight="1" x14ac:dyDescent="0.2">
      <c r="A8" s="121">
        <f>A6</f>
        <v>500000000</v>
      </c>
      <c r="B8" s="95" t="s">
        <v>26</v>
      </c>
      <c r="C8" s="95"/>
      <c r="D8" s="223">
        <f>ROUNDUP(A6/'Effektiv rente annuitetslån'!D11*-1,6)</f>
        <v>25.102776000000002</v>
      </c>
      <c r="E8" s="223"/>
      <c r="F8" s="114" t="s">
        <v>23</v>
      </c>
      <c r="G8" s="115" t="s">
        <v>24</v>
      </c>
    </row>
    <row r="9" spans="1:8" ht="33.75" customHeight="1" x14ac:dyDescent="0.2">
      <c r="A9" s="108" t="s">
        <v>24</v>
      </c>
      <c r="B9" s="95" t="s">
        <v>26</v>
      </c>
      <c r="C9" s="95"/>
      <c r="D9" s="109">
        <f>'Effektiv rente annuitetslån'!D11*-1</f>
        <v>19918116.58123491</v>
      </c>
      <c r="E9" s="109"/>
      <c r="F9" s="109"/>
      <c r="G9" s="109"/>
    </row>
    <row r="10" spans="1:8" ht="23.25" customHeight="1" x14ac:dyDescent="0.2">
      <c r="A10" s="229" t="s">
        <v>49</v>
      </c>
      <c r="B10" s="229"/>
      <c r="C10" s="229"/>
      <c r="D10" s="229"/>
      <c r="E10" s="229"/>
      <c r="F10" s="229"/>
      <c r="G10" s="229"/>
    </row>
    <row r="11" spans="1:8" ht="42" customHeight="1" thickBot="1" x14ac:dyDescent="0.35">
      <c r="A11" s="207" t="s">
        <v>31</v>
      </c>
      <c r="B11" s="210" t="s">
        <v>26</v>
      </c>
      <c r="C11" s="95"/>
      <c r="D11" s="45" t="s">
        <v>21</v>
      </c>
      <c r="E11" s="46" t="s">
        <v>22</v>
      </c>
      <c r="F11" s="212" t="s">
        <v>23</v>
      </c>
      <c r="G11" s="209" t="str">
        <f>IF('Effektiv rente annuitetslån'!D12=0,"b","b+gebyr")</f>
        <v>b</v>
      </c>
      <c r="H11" s="47"/>
    </row>
    <row r="12" spans="1:8" ht="21.6" customHeight="1" x14ac:dyDescent="0.35">
      <c r="A12" s="208"/>
      <c r="B12" s="210"/>
      <c r="C12" s="95"/>
      <c r="D12" s="206" t="s">
        <v>25</v>
      </c>
      <c r="E12" s="206"/>
      <c r="F12" s="212"/>
      <c r="G12" s="209"/>
      <c r="H12" s="47"/>
    </row>
    <row r="13" spans="1:8" ht="21.6" customHeight="1" x14ac:dyDescent="0.2">
      <c r="A13" s="226" t="s">
        <v>27</v>
      </c>
      <c r="B13" s="226"/>
      <c r="C13" s="226"/>
      <c r="D13" s="226"/>
      <c r="E13" s="226"/>
      <c r="F13" s="226"/>
      <c r="G13" s="226"/>
    </row>
    <row r="14" spans="1:8" ht="27.75" thickBot="1" x14ac:dyDescent="0.35">
      <c r="A14" s="215">
        <f>'Effektiv rente annuitetslån'!D5</f>
        <v>449900000</v>
      </c>
      <c r="B14" s="210" t="s">
        <v>26</v>
      </c>
      <c r="C14" s="95"/>
      <c r="D14" s="45" t="str">
        <f>D11</f>
        <v>1-(1+ r)</v>
      </c>
      <c r="E14" s="49">
        <f>-'Effektiv rente annuitetslån'!D9</f>
        <v>-40</v>
      </c>
      <c r="F14" s="216" t="str">
        <f>F11</f>
        <v>*</v>
      </c>
      <c r="G14" s="213">
        <f>('Effektiv rente annuitetslån'!D11-'Effektiv rente annuitetslån'!D12)*-1</f>
        <v>19918116.58123491</v>
      </c>
    </row>
    <row r="15" spans="1:8" ht="27" x14ac:dyDescent="0.35">
      <c r="A15" s="215"/>
      <c r="B15" s="210"/>
      <c r="C15" s="95"/>
      <c r="D15" s="206" t="str">
        <f>D12</f>
        <v>r</v>
      </c>
      <c r="E15" s="206"/>
      <c r="F15" s="217"/>
      <c r="G15" s="213"/>
    </row>
    <row r="16" spans="1:8" ht="15.75" x14ac:dyDescent="0.25">
      <c r="A16" s="204" t="s">
        <v>28</v>
      </c>
      <c r="B16" s="204"/>
      <c r="C16" s="204"/>
      <c r="D16" s="204"/>
      <c r="E16" s="204"/>
      <c r="F16" s="204"/>
      <c r="G16" s="204"/>
    </row>
    <row r="17" spans="1:7" ht="38.450000000000003" customHeight="1" thickBot="1" x14ac:dyDescent="0.35">
      <c r="A17" s="211">
        <f>A14/G14</f>
        <v>22.587476991868602</v>
      </c>
      <c r="B17" s="214" t="str">
        <f>B14</f>
        <v>=</v>
      </c>
      <c r="C17" s="120"/>
      <c r="D17" s="45" t="str">
        <f>D14</f>
        <v>1-(1+ r)</v>
      </c>
      <c r="E17" s="49">
        <f>E14</f>
        <v>-40</v>
      </c>
    </row>
    <row r="18" spans="1:7" ht="31.9" customHeight="1" x14ac:dyDescent="0.35">
      <c r="A18" s="211"/>
      <c r="B18" s="214"/>
      <c r="C18" s="120"/>
      <c r="D18" s="205" t="str">
        <f>D15</f>
        <v>r</v>
      </c>
      <c r="E18" s="205"/>
    </row>
    <row r="19" spans="1:7" ht="15.75" x14ac:dyDescent="0.25">
      <c r="A19" s="204" t="s">
        <v>29</v>
      </c>
      <c r="B19" s="204"/>
      <c r="C19" s="204"/>
      <c r="D19" s="204"/>
      <c r="E19" s="204"/>
      <c r="F19" s="204"/>
      <c r="G19" s="204"/>
    </row>
    <row r="20" spans="1:7" ht="27" x14ac:dyDescent="0.35">
      <c r="A20" s="50" t="str">
        <f>D18</f>
        <v>r</v>
      </c>
      <c r="B20" s="51" t="str">
        <f>B17</f>
        <v>=</v>
      </c>
      <c r="C20" s="51"/>
      <c r="D20" s="82">
        <f>RATE('Effektiv rente annuitetslån'!D9,'Effektiv rente annuitetslån'!D14,'Effektiv rente annuitetslån'!D5)</f>
        <v>3.1435980072519909E-2</v>
      </c>
    </row>
    <row r="21" spans="1:7" ht="15.75" x14ac:dyDescent="0.25">
      <c r="A21" s="204" t="s">
        <v>30</v>
      </c>
      <c r="B21" s="204"/>
      <c r="C21" s="204"/>
      <c r="D21" s="204"/>
      <c r="E21" s="204"/>
      <c r="F21" s="204"/>
      <c r="G21" s="204"/>
    </row>
    <row r="22" spans="1:7" ht="28.5" thickBot="1" x14ac:dyDescent="0.45">
      <c r="A22" s="79" t="str">
        <f>A20</f>
        <v>r</v>
      </c>
      <c r="B22" s="80" t="str">
        <f>B20</f>
        <v>=</v>
      </c>
      <c r="C22" s="80"/>
      <c r="D22" s="81">
        <f>D20</f>
        <v>3.1435980072519909E-2</v>
      </c>
      <c r="E22" s="220" t="str">
        <f>IF('Effektiv rente annuitetslån'!D8=1,"Årlig rente"," ")</f>
        <v xml:space="preserve"> </v>
      </c>
      <c r="F22" s="220"/>
      <c r="G22" s="220"/>
    </row>
    <row r="23" spans="1:7" ht="13.5" thickTop="1" x14ac:dyDescent="0.2"/>
    <row r="24" spans="1:7" ht="18.600000000000001" customHeight="1" x14ac:dyDescent="0.25">
      <c r="A24" s="204" t="str">
        <f>IF('Effektiv rente annuitetslån'!D8=1," ",CONCATENATE("Da terminerne på lånet er ",'Effektiv rente annuitetslån'!D8," gange pr. år skal følgende beregning foretages:"))</f>
        <v>Da terminerne på lånet er 4 gange pr. år skal følgende beregning foretages:</v>
      </c>
      <c r="B24" s="204"/>
      <c r="C24" s="204"/>
      <c r="D24" s="204"/>
      <c r="E24" s="204"/>
      <c r="F24" s="204"/>
      <c r="G24" s="204"/>
    </row>
    <row r="25" spans="1:7" ht="21" x14ac:dyDescent="0.25">
      <c r="A25" s="68" t="str">
        <f>IF('Effektiv rente annuitetslån'!$D$8=1,"","(1+r)")</f>
        <v>(1+r)</v>
      </c>
      <c r="B25" s="75">
        <f>IF('Effektiv rente annuitetslån'!D8=1,"",'Effektiv rente annuitetslån'!D8)</f>
        <v>4</v>
      </c>
      <c r="C25" s="68" t="str">
        <f>IF('Effektiv rente annuitetslån'!$D$8=1,"","-1")</f>
        <v>-1</v>
      </c>
      <c r="D25" s="67" t="str">
        <f>IF('Effektiv rente annuitetslån'!$D$8=1,"",CONCATENATE("="," Årlig rente"))</f>
        <v>= Årlig rente</v>
      </c>
      <c r="E25" s="67"/>
      <c r="F25" s="67"/>
      <c r="G25" s="67"/>
    </row>
    <row r="26" spans="1:7" ht="22.15" customHeight="1" x14ac:dyDescent="0.25">
      <c r="A26" s="219" t="str">
        <f>IF('Effektiv rente annuitetslån'!$D$8=1,"","Ved at indsætte fås:")</f>
        <v>Ved at indsætte fås:</v>
      </c>
      <c r="B26" s="219"/>
      <c r="C26" s="219"/>
      <c r="D26" s="219"/>
      <c r="E26" s="219"/>
      <c r="F26" s="219"/>
      <c r="G26" s="219"/>
    </row>
    <row r="27" spans="1:7" ht="33" customHeight="1" x14ac:dyDescent="0.25">
      <c r="A27" s="69" t="str">
        <f>IF('Effektiv rente annuitetslån'!D8=1,"",CONCATENATE("(1+",ROUND(D20,4),")"))</f>
        <v>(1+0,0314)</v>
      </c>
      <c r="B27" s="76">
        <f>B25</f>
        <v>4</v>
      </c>
      <c r="C27" s="68" t="str">
        <f>IF('Effektiv rente annuitetslån'!$D$8=1,"","-1")</f>
        <v>-1</v>
      </c>
      <c r="D27" s="67" t="str">
        <f>D25</f>
        <v>= Årlig rente</v>
      </c>
      <c r="E27" s="67"/>
      <c r="F27" s="67"/>
      <c r="G27" s="67"/>
    </row>
    <row r="28" spans="1:7" ht="33.6" customHeight="1" x14ac:dyDescent="0.25">
      <c r="A28" s="222">
        <f>IF('Effektiv rente annuitetslån'!D8=1,"",'Effektiv rente annuitetslån'!D16)</f>
        <v>0.1317984846921596</v>
      </c>
      <c r="B28" s="222"/>
      <c r="C28" s="222"/>
      <c r="D28" s="67" t="str">
        <f>D27</f>
        <v>= Årlig rente</v>
      </c>
      <c r="E28" s="78"/>
      <c r="G28" s="77"/>
    </row>
    <row r="29" spans="1:7" ht="15.75" x14ac:dyDescent="0.25">
      <c r="A29" s="221" t="str">
        <f>IF('Effektiv rente annuitetslån'!D8=1,"","Eller udtrykt i procent:")</f>
        <v>Eller udtrykt i procent:</v>
      </c>
      <c r="B29" s="221"/>
      <c r="C29" s="221"/>
      <c r="D29" s="221"/>
      <c r="E29" s="221"/>
      <c r="F29" s="221"/>
      <c r="G29" s="221"/>
    </row>
    <row r="30" spans="1:7" ht="21" customHeight="1" x14ac:dyDescent="0.25">
      <c r="A30" s="218" t="str">
        <f>IF('Effektiv rente annuitetslån'!$D$8=1,"",CONCATENATE("Årlig rente = ",ROUND('Effektiv rente annuitetslån'!D16*100,2),"%"))</f>
        <v>Årlig rente = 13,18%</v>
      </c>
      <c r="B30" s="218"/>
      <c r="C30" s="218"/>
      <c r="D30" s="218"/>
    </row>
  </sheetData>
  <mergeCells count="38">
    <mergeCell ref="F11:F12"/>
    <mergeCell ref="D8:E8"/>
    <mergeCell ref="A1:G1"/>
    <mergeCell ref="A13:G13"/>
    <mergeCell ref="A6:A7"/>
    <mergeCell ref="D7:E7"/>
    <mergeCell ref="G4:G5"/>
    <mergeCell ref="A3:G3"/>
    <mergeCell ref="A10:G10"/>
    <mergeCell ref="A4:A5"/>
    <mergeCell ref="A2:G2"/>
    <mergeCell ref="B4:B5"/>
    <mergeCell ref="D5:E5"/>
    <mergeCell ref="F4:F5"/>
    <mergeCell ref="A16:G16"/>
    <mergeCell ref="F14:F15"/>
    <mergeCell ref="A30:D30"/>
    <mergeCell ref="A26:G26"/>
    <mergeCell ref="A24:G24"/>
    <mergeCell ref="E22:G22"/>
    <mergeCell ref="A29:G29"/>
    <mergeCell ref="A28:C28"/>
    <mergeCell ref="A21:G21"/>
    <mergeCell ref="D18:E18"/>
    <mergeCell ref="D15:E15"/>
    <mergeCell ref="A11:A12"/>
    <mergeCell ref="G6:G7"/>
    <mergeCell ref="G11:G12"/>
    <mergeCell ref="B11:B12"/>
    <mergeCell ref="D12:E12"/>
    <mergeCell ref="A17:A18"/>
    <mergeCell ref="A19:G19"/>
    <mergeCell ref="B6:B7"/>
    <mergeCell ref="F6:F7"/>
    <mergeCell ref="G14:G15"/>
    <mergeCell ref="B17:B18"/>
    <mergeCell ref="B14:B15"/>
    <mergeCell ref="A14:A15"/>
  </mergeCells>
  <phoneticPr fontId="11" type="noConversion"/>
  <pageMargins left="0.74803149606299213" right="0.74803149606299213" top="0.98425196850393704" bottom="0.98425196850393704" header="0" footer="0"/>
  <pageSetup paperSize="9" scale="86" orientation="portrait" horizontalDpi="300" verticalDpi="300" r:id="rId1"/>
  <headerFooter alignWithMargins="0"/>
  <ignoredErrors>
    <ignoredError sqref="E14 C27"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5"/>
  <sheetViews>
    <sheetView zoomScale="150" workbookViewId="0">
      <selection activeCell="D2" sqref="D2"/>
    </sheetView>
  </sheetViews>
  <sheetFormatPr defaultRowHeight="12.75" x14ac:dyDescent="0.2"/>
  <cols>
    <col min="1" max="1" width="6" customWidth="1"/>
    <col min="2" max="2" width="14.5703125" customWidth="1"/>
    <col min="3" max="3" width="16.140625" customWidth="1"/>
    <col min="4" max="4" width="13.42578125" customWidth="1"/>
    <col min="5" max="5" width="11.7109375" customWidth="1"/>
    <col min="6" max="6" width="12.140625" customWidth="1"/>
    <col min="7" max="7" width="14.28515625" customWidth="1"/>
  </cols>
  <sheetData>
    <row r="1" spans="1:11" ht="27" thickBot="1" x14ac:dyDescent="0.45">
      <c r="A1" s="190" t="s">
        <v>9</v>
      </c>
      <c r="B1" s="191"/>
      <c r="C1" s="191"/>
      <c r="D1" s="191"/>
      <c r="E1" s="191"/>
      <c r="F1" s="191"/>
      <c r="G1" s="192"/>
    </row>
    <row r="2" spans="1:11" x14ac:dyDescent="0.2">
      <c r="A2" s="193" t="s">
        <v>59</v>
      </c>
      <c r="B2" s="194"/>
      <c r="C2" s="194"/>
      <c r="D2" s="88">
        <v>400000000</v>
      </c>
      <c r="E2" s="4"/>
      <c r="F2" s="4"/>
      <c r="G2" s="5"/>
    </row>
    <row r="3" spans="1:11" hidden="1" x14ac:dyDescent="0.2">
      <c r="A3" s="92" t="s">
        <v>10</v>
      </c>
      <c r="B3" s="93"/>
      <c r="C3" s="93"/>
      <c r="D3" s="23">
        <f>D2*-1</f>
        <v>-400000000</v>
      </c>
      <c r="E3" s="4"/>
      <c r="F3" s="4"/>
      <c r="G3" s="5"/>
    </row>
    <row r="4" spans="1:11" x14ac:dyDescent="0.2">
      <c r="A4" s="188" t="s">
        <v>0</v>
      </c>
      <c r="B4" s="189"/>
      <c r="C4" s="189"/>
      <c r="D4" s="22">
        <v>90</v>
      </c>
      <c r="E4" s="4"/>
      <c r="F4" s="4"/>
      <c r="G4" s="5"/>
    </row>
    <row r="5" spans="1:11" x14ac:dyDescent="0.2">
      <c r="A5" s="188" t="s">
        <v>12</v>
      </c>
      <c r="B5" s="189"/>
      <c r="C5" s="189"/>
      <c r="D5" s="22">
        <v>0</v>
      </c>
      <c r="E5" s="4"/>
      <c r="F5" s="4"/>
      <c r="G5" s="5"/>
    </row>
    <row r="6" spans="1:11" ht="13.5" thickBot="1" x14ac:dyDescent="0.25">
      <c r="A6" s="188" t="s">
        <v>20</v>
      </c>
      <c r="B6" s="189"/>
      <c r="C6" s="189"/>
      <c r="D6" s="85">
        <f>(D2*(D4/100))-D5</f>
        <v>360000000</v>
      </c>
      <c r="E6" s="4"/>
      <c r="F6" s="4"/>
      <c r="G6" s="5"/>
    </row>
    <row r="7" spans="1:11" ht="13.5" thickTop="1" x14ac:dyDescent="0.2">
      <c r="A7" s="195" t="s">
        <v>42</v>
      </c>
      <c r="B7" s="196"/>
      <c r="C7" s="196"/>
      <c r="D7" s="84">
        <v>0.1</v>
      </c>
      <c r="E7" s="4"/>
      <c r="F7" s="4"/>
      <c r="G7" s="5"/>
    </row>
    <row r="8" spans="1:11" x14ac:dyDescent="0.2">
      <c r="A8" s="188" t="s">
        <v>38</v>
      </c>
      <c r="B8" s="189"/>
      <c r="C8" s="189"/>
      <c r="D8" s="23">
        <v>4</v>
      </c>
      <c r="E8" s="4"/>
      <c r="F8" s="4"/>
      <c r="G8" s="5"/>
    </row>
    <row r="9" spans="1:11" x14ac:dyDescent="0.2">
      <c r="A9" s="188" t="s">
        <v>39</v>
      </c>
      <c r="B9" s="189"/>
      <c r="C9" s="189"/>
      <c r="D9" s="23">
        <v>2</v>
      </c>
      <c r="E9" s="4"/>
      <c r="F9" s="4"/>
      <c r="G9" s="5"/>
    </row>
    <row r="10" spans="1:11" x14ac:dyDescent="0.2">
      <c r="A10" s="188" t="s">
        <v>45</v>
      </c>
      <c r="B10" s="189"/>
      <c r="C10" s="189"/>
      <c r="D10" s="83">
        <f>D8*D9</f>
        <v>8</v>
      </c>
      <c r="E10" s="4"/>
      <c r="F10" s="4"/>
      <c r="G10" s="5"/>
    </row>
    <row r="11" spans="1:11" x14ac:dyDescent="0.2">
      <c r="A11" s="188" t="s">
        <v>43</v>
      </c>
      <c r="B11" s="189"/>
      <c r="C11" s="189"/>
      <c r="D11" s="72">
        <f>D7/D9</f>
        <v>0.05</v>
      </c>
      <c r="E11" s="4"/>
      <c r="F11" s="4"/>
      <c r="G11" s="5"/>
    </row>
    <row r="12" spans="1:11" x14ac:dyDescent="0.2">
      <c r="A12" s="188" t="s">
        <v>5</v>
      </c>
      <c r="B12" s="189"/>
      <c r="C12" s="189"/>
      <c r="D12" s="19">
        <f>D3/D10</f>
        <v>-50000000</v>
      </c>
      <c r="E12" s="92" t="s">
        <v>61</v>
      </c>
      <c r="F12" s="93"/>
      <c r="G12" s="122"/>
    </row>
    <row r="13" spans="1:11" hidden="1" x14ac:dyDescent="0.2">
      <c r="A13" s="188" t="s">
        <v>14</v>
      </c>
      <c r="B13" s="189"/>
      <c r="C13" s="189"/>
      <c r="D13" s="22">
        <v>0</v>
      </c>
      <c r="E13" s="4"/>
      <c r="F13" s="4"/>
      <c r="G13" s="5"/>
    </row>
    <row r="14" spans="1:11" x14ac:dyDescent="0.2">
      <c r="A14" s="198"/>
      <c r="B14" s="199"/>
      <c r="C14" s="199"/>
      <c r="D14" s="200"/>
      <c r="E14" s="4"/>
      <c r="F14" s="4"/>
      <c r="G14" s="5"/>
    </row>
    <row r="15" spans="1:11" ht="18" x14ac:dyDescent="0.25">
      <c r="A15" s="195" t="s">
        <v>46</v>
      </c>
      <c r="B15" s="196"/>
      <c r="C15" s="196"/>
      <c r="D15" s="104">
        <f>(POWER(IRR(C20:C380)+1,D9)-1)</f>
        <v>0.16265085642497734</v>
      </c>
      <c r="E15" s="112" t="str">
        <f>E12</f>
        <v>(Beregning: se note til serielån)</v>
      </c>
      <c r="F15" s="113"/>
      <c r="G15" s="53"/>
      <c r="H15" s="1"/>
      <c r="I15" s="1"/>
      <c r="J15" s="1"/>
      <c r="K15" s="1"/>
    </row>
    <row r="16" spans="1:11" ht="13.5" thickBot="1" x14ac:dyDescent="0.25">
      <c r="A16" s="201"/>
      <c r="B16" s="202"/>
      <c r="C16" s="202"/>
      <c r="D16" s="203"/>
      <c r="E16" s="8"/>
      <c r="F16" s="8"/>
      <c r="G16" s="7"/>
      <c r="H16" s="1"/>
      <c r="I16" s="1"/>
      <c r="J16" s="1"/>
      <c r="K16" s="1"/>
    </row>
    <row r="17" spans="1:11" ht="13.5" thickBot="1" x14ac:dyDescent="0.25">
      <c r="A17" s="9"/>
      <c r="B17" s="10"/>
      <c r="C17" s="10"/>
      <c r="D17" s="17"/>
      <c r="E17" s="17"/>
      <c r="F17" s="17"/>
      <c r="G17" s="12"/>
      <c r="H17" s="1"/>
      <c r="I17" s="1"/>
      <c r="J17" s="1"/>
      <c r="K17" s="1"/>
    </row>
    <row r="18" spans="1:11" x14ac:dyDescent="0.2">
      <c r="A18" s="24" t="str">
        <f>CONCATENATE("Amortisationstabel for serielån (",D10," terminer)")</f>
        <v>Amortisationstabel for serielån (8 terminer)</v>
      </c>
      <c r="B18" s="25"/>
      <c r="C18" s="25"/>
      <c r="D18" s="25"/>
      <c r="E18" s="25"/>
      <c r="F18" s="25"/>
      <c r="G18" s="26"/>
      <c r="H18" s="1"/>
      <c r="I18" s="1"/>
      <c r="J18" s="1"/>
      <c r="K18" s="1"/>
    </row>
    <row r="19" spans="1:11" x14ac:dyDescent="0.2">
      <c r="A19" s="6" t="s">
        <v>2</v>
      </c>
      <c r="B19" s="8" t="s">
        <v>3</v>
      </c>
      <c r="C19" s="8" t="s">
        <v>15</v>
      </c>
      <c r="D19" s="41" t="s">
        <v>1</v>
      </c>
      <c r="E19" s="8" t="s">
        <v>4</v>
      </c>
      <c r="F19" s="8" t="s">
        <v>5</v>
      </c>
      <c r="G19" s="7" t="s">
        <v>6</v>
      </c>
      <c r="H19" s="1"/>
      <c r="I19" s="1"/>
      <c r="J19" s="1"/>
      <c r="K19" s="1"/>
    </row>
    <row r="20" spans="1:11" x14ac:dyDescent="0.2">
      <c r="A20" s="6"/>
      <c r="B20" s="27"/>
      <c r="C20" s="27">
        <f>D20</f>
        <v>-360000000</v>
      </c>
      <c r="D20" s="27">
        <f>D6*-1</f>
        <v>-360000000</v>
      </c>
      <c r="E20" s="27"/>
      <c r="F20" s="27"/>
      <c r="G20" s="28"/>
      <c r="H20" s="1"/>
      <c r="I20" s="1"/>
      <c r="J20" s="1"/>
      <c r="K20" s="1"/>
    </row>
    <row r="21" spans="1:11" x14ac:dyDescent="0.2">
      <c r="A21" s="6">
        <v>1</v>
      </c>
      <c r="B21" s="27">
        <f>D2</f>
        <v>400000000</v>
      </c>
      <c r="C21" s="27">
        <f t="shared" ref="C21:C84" si="0">IF(A21&lt;=$D$10,D21+$D$13,0)</f>
        <v>70000000</v>
      </c>
      <c r="D21" s="27">
        <f t="shared" ref="D21:D84" si="1">E21+F21</f>
        <v>70000000</v>
      </c>
      <c r="E21" s="27">
        <f t="shared" ref="E21:E84" si="2">B21*$D$11</f>
        <v>20000000</v>
      </c>
      <c r="F21" s="18">
        <f t="shared" ref="F21:F84" si="3">IF(A21&lt;=$D$10,$D$12*-1,0)</f>
        <v>50000000</v>
      </c>
      <c r="G21" s="28">
        <f t="shared" ref="G21:G52" si="4">B21-F21</f>
        <v>350000000</v>
      </c>
      <c r="H21" s="1"/>
      <c r="I21" s="1"/>
      <c r="J21" s="1"/>
      <c r="K21" s="1"/>
    </row>
    <row r="22" spans="1:11" x14ac:dyDescent="0.2">
      <c r="A22" s="3">
        <f t="shared" ref="A22:A85" si="5">A21+1</f>
        <v>2</v>
      </c>
      <c r="B22" s="18">
        <f t="shared" ref="B22:B85" si="6">B21-F21</f>
        <v>350000000</v>
      </c>
      <c r="C22" s="27">
        <f t="shared" si="0"/>
        <v>67500000</v>
      </c>
      <c r="D22" s="27">
        <f t="shared" si="1"/>
        <v>67500000</v>
      </c>
      <c r="E22" s="27">
        <f t="shared" si="2"/>
        <v>17500000</v>
      </c>
      <c r="F22" s="18">
        <f t="shared" si="3"/>
        <v>50000000</v>
      </c>
      <c r="G22" s="28">
        <f t="shared" si="4"/>
        <v>300000000</v>
      </c>
    </row>
    <row r="23" spans="1:11" x14ac:dyDescent="0.2">
      <c r="A23" s="3">
        <f t="shared" si="5"/>
        <v>3</v>
      </c>
      <c r="B23" s="18">
        <f t="shared" si="6"/>
        <v>300000000</v>
      </c>
      <c r="C23" s="27">
        <f t="shared" si="0"/>
        <v>65000000</v>
      </c>
      <c r="D23" s="27">
        <f t="shared" si="1"/>
        <v>65000000</v>
      </c>
      <c r="E23" s="27">
        <f t="shared" si="2"/>
        <v>15000000</v>
      </c>
      <c r="F23" s="18">
        <f t="shared" si="3"/>
        <v>50000000</v>
      </c>
      <c r="G23" s="28">
        <f t="shared" si="4"/>
        <v>250000000</v>
      </c>
    </row>
    <row r="24" spans="1:11" x14ac:dyDescent="0.2">
      <c r="A24" s="3">
        <f t="shared" si="5"/>
        <v>4</v>
      </c>
      <c r="B24" s="18">
        <f t="shared" si="6"/>
        <v>250000000</v>
      </c>
      <c r="C24" s="27">
        <f t="shared" si="0"/>
        <v>62500000</v>
      </c>
      <c r="D24" s="27">
        <f t="shared" si="1"/>
        <v>62500000</v>
      </c>
      <c r="E24" s="27">
        <f t="shared" si="2"/>
        <v>12500000</v>
      </c>
      <c r="F24" s="18">
        <f t="shared" si="3"/>
        <v>50000000</v>
      </c>
      <c r="G24" s="28">
        <f t="shared" si="4"/>
        <v>200000000</v>
      </c>
    </row>
    <row r="25" spans="1:11" x14ac:dyDescent="0.2">
      <c r="A25" s="3">
        <f t="shared" si="5"/>
        <v>5</v>
      </c>
      <c r="B25" s="18">
        <f t="shared" si="6"/>
        <v>200000000</v>
      </c>
      <c r="C25" s="27">
        <f t="shared" si="0"/>
        <v>60000000</v>
      </c>
      <c r="D25" s="27">
        <f t="shared" si="1"/>
        <v>60000000</v>
      </c>
      <c r="E25" s="27">
        <f t="shared" si="2"/>
        <v>10000000</v>
      </c>
      <c r="F25" s="18">
        <f t="shared" si="3"/>
        <v>50000000</v>
      </c>
      <c r="G25" s="28">
        <f t="shared" si="4"/>
        <v>150000000</v>
      </c>
    </row>
    <row r="26" spans="1:11" x14ac:dyDescent="0.2">
      <c r="A26" s="3">
        <f t="shared" si="5"/>
        <v>6</v>
      </c>
      <c r="B26" s="18">
        <f t="shared" si="6"/>
        <v>150000000</v>
      </c>
      <c r="C26" s="27">
        <f t="shared" si="0"/>
        <v>57500000</v>
      </c>
      <c r="D26" s="27">
        <f t="shared" si="1"/>
        <v>57500000</v>
      </c>
      <c r="E26" s="27">
        <f t="shared" si="2"/>
        <v>7500000</v>
      </c>
      <c r="F26" s="18">
        <f t="shared" si="3"/>
        <v>50000000</v>
      </c>
      <c r="G26" s="28">
        <f t="shared" si="4"/>
        <v>100000000</v>
      </c>
    </row>
    <row r="27" spans="1:11" x14ac:dyDescent="0.2">
      <c r="A27" s="3">
        <f t="shared" si="5"/>
        <v>7</v>
      </c>
      <c r="B27" s="18">
        <f t="shared" si="6"/>
        <v>100000000</v>
      </c>
      <c r="C27" s="27">
        <f t="shared" si="0"/>
        <v>55000000</v>
      </c>
      <c r="D27" s="27">
        <f t="shared" si="1"/>
        <v>55000000</v>
      </c>
      <c r="E27" s="27">
        <f t="shared" si="2"/>
        <v>5000000</v>
      </c>
      <c r="F27" s="18">
        <f t="shared" si="3"/>
        <v>50000000</v>
      </c>
      <c r="G27" s="28">
        <f t="shared" si="4"/>
        <v>50000000</v>
      </c>
    </row>
    <row r="28" spans="1:11" x14ac:dyDescent="0.2">
      <c r="A28" s="3">
        <f t="shared" si="5"/>
        <v>8</v>
      </c>
      <c r="B28" s="18">
        <f t="shared" si="6"/>
        <v>50000000</v>
      </c>
      <c r="C28" s="27">
        <f t="shared" si="0"/>
        <v>52500000</v>
      </c>
      <c r="D28" s="27">
        <f t="shared" si="1"/>
        <v>52500000</v>
      </c>
      <c r="E28" s="27">
        <f t="shared" si="2"/>
        <v>2500000</v>
      </c>
      <c r="F28" s="18">
        <f t="shared" si="3"/>
        <v>50000000</v>
      </c>
      <c r="G28" s="28">
        <f t="shared" si="4"/>
        <v>0</v>
      </c>
    </row>
    <row r="29" spans="1:11" x14ac:dyDescent="0.2">
      <c r="A29" s="3">
        <f t="shared" si="5"/>
        <v>9</v>
      </c>
      <c r="B29" s="18">
        <f t="shared" si="6"/>
        <v>0</v>
      </c>
      <c r="C29" s="27">
        <f t="shared" si="0"/>
        <v>0</v>
      </c>
      <c r="D29" s="27">
        <f t="shared" si="1"/>
        <v>0</v>
      </c>
      <c r="E29" s="27">
        <f t="shared" si="2"/>
        <v>0</v>
      </c>
      <c r="F29" s="18">
        <f t="shared" si="3"/>
        <v>0</v>
      </c>
      <c r="G29" s="28">
        <f t="shared" si="4"/>
        <v>0</v>
      </c>
    </row>
    <row r="30" spans="1:11" x14ac:dyDescent="0.2">
      <c r="A30" s="3">
        <f t="shared" si="5"/>
        <v>10</v>
      </c>
      <c r="B30" s="18">
        <f t="shared" si="6"/>
        <v>0</v>
      </c>
      <c r="C30" s="27">
        <f t="shared" si="0"/>
        <v>0</v>
      </c>
      <c r="D30" s="27">
        <f t="shared" si="1"/>
        <v>0</v>
      </c>
      <c r="E30" s="27">
        <f t="shared" si="2"/>
        <v>0</v>
      </c>
      <c r="F30" s="18">
        <f t="shared" si="3"/>
        <v>0</v>
      </c>
      <c r="G30" s="28">
        <f t="shared" si="4"/>
        <v>0</v>
      </c>
    </row>
    <row r="31" spans="1:11" x14ac:dyDescent="0.2">
      <c r="A31" s="3">
        <f t="shared" si="5"/>
        <v>11</v>
      </c>
      <c r="B31" s="18">
        <f t="shared" si="6"/>
        <v>0</v>
      </c>
      <c r="C31" s="27">
        <f t="shared" si="0"/>
        <v>0</v>
      </c>
      <c r="D31" s="27">
        <f t="shared" si="1"/>
        <v>0</v>
      </c>
      <c r="E31" s="27">
        <f t="shared" si="2"/>
        <v>0</v>
      </c>
      <c r="F31" s="18">
        <f t="shared" si="3"/>
        <v>0</v>
      </c>
      <c r="G31" s="28">
        <f t="shared" si="4"/>
        <v>0</v>
      </c>
    </row>
    <row r="32" spans="1:11" x14ac:dyDescent="0.2">
      <c r="A32" s="3">
        <f t="shared" si="5"/>
        <v>12</v>
      </c>
      <c r="B32" s="18">
        <f t="shared" si="6"/>
        <v>0</v>
      </c>
      <c r="C32" s="27">
        <f t="shared" si="0"/>
        <v>0</v>
      </c>
      <c r="D32" s="27">
        <f t="shared" si="1"/>
        <v>0</v>
      </c>
      <c r="E32" s="27">
        <f t="shared" si="2"/>
        <v>0</v>
      </c>
      <c r="F32" s="18">
        <f t="shared" si="3"/>
        <v>0</v>
      </c>
      <c r="G32" s="28">
        <f t="shared" si="4"/>
        <v>0</v>
      </c>
    </row>
    <row r="33" spans="1:7" x14ac:dyDescent="0.2">
      <c r="A33" s="3">
        <f t="shared" si="5"/>
        <v>13</v>
      </c>
      <c r="B33" s="18">
        <f t="shared" si="6"/>
        <v>0</v>
      </c>
      <c r="C33" s="27">
        <f t="shared" si="0"/>
        <v>0</v>
      </c>
      <c r="D33" s="27">
        <f t="shared" si="1"/>
        <v>0</v>
      </c>
      <c r="E33" s="27">
        <f t="shared" si="2"/>
        <v>0</v>
      </c>
      <c r="F33" s="18">
        <f t="shared" si="3"/>
        <v>0</v>
      </c>
      <c r="G33" s="28">
        <f t="shared" si="4"/>
        <v>0</v>
      </c>
    </row>
    <row r="34" spans="1:7" x14ac:dyDescent="0.2">
      <c r="A34" s="3">
        <f t="shared" si="5"/>
        <v>14</v>
      </c>
      <c r="B34" s="18">
        <f t="shared" si="6"/>
        <v>0</v>
      </c>
      <c r="C34" s="27">
        <f t="shared" si="0"/>
        <v>0</v>
      </c>
      <c r="D34" s="27">
        <f t="shared" si="1"/>
        <v>0</v>
      </c>
      <c r="E34" s="27">
        <f t="shared" si="2"/>
        <v>0</v>
      </c>
      <c r="F34" s="18">
        <f t="shared" si="3"/>
        <v>0</v>
      </c>
      <c r="G34" s="28">
        <f t="shared" si="4"/>
        <v>0</v>
      </c>
    </row>
    <row r="35" spans="1:7" x14ac:dyDescent="0.2">
      <c r="A35" s="3">
        <f t="shared" si="5"/>
        <v>15</v>
      </c>
      <c r="B35" s="18">
        <f t="shared" si="6"/>
        <v>0</v>
      </c>
      <c r="C35" s="27">
        <f t="shared" si="0"/>
        <v>0</v>
      </c>
      <c r="D35" s="27">
        <f t="shared" si="1"/>
        <v>0</v>
      </c>
      <c r="E35" s="27">
        <f t="shared" si="2"/>
        <v>0</v>
      </c>
      <c r="F35" s="18">
        <f t="shared" si="3"/>
        <v>0</v>
      </c>
      <c r="G35" s="28">
        <f t="shared" si="4"/>
        <v>0</v>
      </c>
    </row>
    <row r="36" spans="1:7" x14ac:dyDescent="0.2">
      <c r="A36" s="3">
        <f t="shared" si="5"/>
        <v>16</v>
      </c>
      <c r="B36" s="18">
        <f t="shared" si="6"/>
        <v>0</v>
      </c>
      <c r="C36" s="27">
        <f t="shared" si="0"/>
        <v>0</v>
      </c>
      <c r="D36" s="27">
        <f t="shared" si="1"/>
        <v>0</v>
      </c>
      <c r="E36" s="27">
        <f t="shared" si="2"/>
        <v>0</v>
      </c>
      <c r="F36" s="18">
        <f t="shared" si="3"/>
        <v>0</v>
      </c>
      <c r="G36" s="28">
        <f t="shared" si="4"/>
        <v>0</v>
      </c>
    </row>
    <row r="37" spans="1:7" x14ac:dyDescent="0.2">
      <c r="A37" s="3">
        <f t="shared" si="5"/>
        <v>17</v>
      </c>
      <c r="B37" s="18">
        <f t="shared" si="6"/>
        <v>0</v>
      </c>
      <c r="C37" s="27">
        <f t="shared" si="0"/>
        <v>0</v>
      </c>
      <c r="D37" s="27">
        <f t="shared" si="1"/>
        <v>0</v>
      </c>
      <c r="E37" s="27">
        <f t="shared" si="2"/>
        <v>0</v>
      </c>
      <c r="F37" s="18">
        <f t="shared" si="3"/>
        <v>0</v>
      </c>
      <c r="G37" s="28">
        <f t="shared" si="4"/>
        <v>0</v>
      </c>
    </row>
    <row r="38" spans="1:7" x14ac:dyDescent="0.2">
      <c r="A38" s="3">
        <f t="shared" si="5"/>
        <v>18</v>
      </c>
      <c r="B38" s="18">
        <f t="shared" si="6"/>
        <v>0</v>
      </c>
      <c r="C38" s="27">
        <f t="shared" si="0"/>
        <v>0</v>
      </c>
      <c r="D38" s="27">
        <f t="shared" si="1"/>
        <v>0</v>
      </c>
      <c r="E38" s="27">
        <f t="shared" si="2"/>
        <v>0</v>
      </c>
      <c r="F38" s="18">
        <f t="shared" si="3"/>
        <v>0</v>
      </c>
      <c r="G38" s="28">
        <f t="shared" si="4"/>
        <v>0</v>
      </c>
    </row>
    <row r="39" spans="1:7" x14ac:dyDescent="0.2">
      <c r="A39" s="3">
        <f t="shared" si="5"/>
        <v>19</v>
      </c>
      <c r="B39" s="18">
        <f t="shared" si="6"/>
        <v>0</v>
      </c>
      <c r="C39" s="27">
        <f t="shared" si="0"/>
        <v>0</v>
      </c>
      <c r="D39" s="27">
        <f t="shared" si="1"/>
        <v>0</v>
      </c>
      <c r="E39" s="27">
        <f t="shared" si="2"/>
        <v>0</v>
      </c>
      <c r="F39" s="18">
        <f t="shared" si="3"/>
        <v>0</v>
      </c>
      <c r="G39" s="28">
        <f t="shared" si="4"/>
        <v>0</v>
      </c>
    </row>
    <row r="40" spans="1:7" x14ac:dyDescent="0.2">
      <c r="A40" s="3">
        <f t="shared" si="5"/>
        <v>20</v>
      </c>
      <c r="B40" s="18">
        <f t="shared" si="6"/>
        <v>0</v>
      </c>
      <c r="C40" s="27">
        <f t="shared" si="0"/>
        <v>0</v>
      </c>
      <c r="D40" s="27">
        <f t="shared" si="1"/>
        <v>0</v>
      </c>
      <c r="E40" s="27">
        <f t="shared" si="2"/>
        <v>0</v>
      </c>
      <c r="F40" s="18">
        <f t="shared" si="3"/>
        <v>0</v>
      </c>
      <c r="G40" s="28">
        <f t="shared" si="4"/>
        <v>0</v>
      </c>
    </row>
    <row r="41" spans="1:7" x14ac:dyDescent="0.2">
      <c r="A41" s="3">
        <f t="shared" si="5"/>
        <v>21</v>
      </c>
      <c r="B41" s="18">
        <f t="shared" si="6"/>
        <v>0</v>
      </c>
      <c r="C41" s="27">
        <f t="shared" si="0"/>
        <v>0</v>
      </c>
      <c r="D41" s="27">
        <f t="shared" si="1"/>
        <v>0</v>
      </c>
      <c r="E41" s="27">
        <f t="shared" si="2"/>
        <v>0</v>
      </c>
      <c r="F41" s="18">
        <f t="shared" si="3"/>
        <v>0</v>
      </c>
      <c r="G41" s="28">
        <f t="shared" si="4"/>
        <v>0</v>
      </c>
    </row>
    <row r="42" spans="1:7" x14ac:dyDescent="0.2">
      <c r="A42" s="3">
        <f t="shared" si="5"/>
        <v>22</v>
      </c>
      <c r="B42" s="18">
        <f t="shared" si="6"/>
        <v>0</v>
      </c>
      <c r="C42" s="27">
        <f t="shared" si="0"/>
        <v>0</v>
      </c>
      <c r="D42" s="27">
        <f t="shared" si="1"/>
        <v>0</v>
      </c>
      <c r="E42" s="27">
        <f t="shared" si="2"/>
        <v>0</v>
      </c>
      <c r="F42" s="18">
        <f t="shared" si="3"/>
        <v>0</v>
      </c>
      <c r="G42" s="28">
        <f t="shared" si="4"/>
        <v>0</v>
      </c>
    </row>
    <row r="43" spans="1:7" x14ac:dyDescent="0.2">
      <c r="A43" s="3">
        <f t="shared" si="5"/>
        <v>23</v>
      </c>
      <c r="B43" s="18">
        <f t="shared" si="6"/>
        <v>0</v>
      </c>
      <c r="C43" s="27">
        <f t="shared" si="0"/>
        <v>0</v>
      </c>
      <c r="D43" s="27">
        <f t="shared" si="1"/>
        <v>0</v>
      </c>
      <c r="E43" s="27">
        <f t="shared" si="2"/>
        <v>0</v>
      </c>
      <c r="F43" s="18">
        <f t="shared" si="3"/>
        <v>0</v>
      </c>
      <c r="G43" s="28">
        <f t="shared" si="4"/>
        <v>0</v>
      </c>
    </row>
    <row r="44" spans="1:7" x14ac:dyDescent="0.2">
      <c r="A44" s="3">
        <f t="shared" si="5"/>
        <v>24</v>
      </c>
      <c r="B44" s="18">
        <f t="shared" si="6"/>
        <v>0</v>
      </c>
      <c r="C44" s="27">
        <f t="shared" si="0"/>
        <v>0</v>
      </c>
      <c r="D44" s="27">
        <f t="shared" si="1"/>
        <v>0</v>
      </c>
      <c r="E44" s="27">
        <f t="shared" si="2"/>
        <v>0</v>
      </c>
      <c r="F44" s="18">
        <f t="shared" si="3"/>
        <v>0</v>
      </c>
      <c r="G44" s="28">
        <f t="shared" si="4"/>
        <v>0</v>
      </c>
    </row>
    <row r="45" spans="1:7" x14ac:dyDescent="0.2">
      <c r="A45" s="3">
        <f t="shared" si="5"/>
        <v>25</v>
      </c>
      <c r="B45" s="18">
        <f t="shared" si="6"/>
        <v>0</v>
      </c>
      <c r="C45" s="27">
        <f t="shared" si="0"/>
        <v>0</v>
      </c>
      <c r="D45" s="27">
        <f t="shared" si="1"/>
        <v>0</v>
      </c>
      <c r="E45" s="27">
        <f t="shared" si="2"/>
        <v>0</v>
      </c>
      <c r="F45" s="18">
        <f t="shared" si="3"/>
        <v>0</v>
      </c>
      <c r="G45" s="28">
        <f t="shared" si="4"/>
        <v>0</v>
      </c>
    </row>
    <row r="46" spans="1:7" x14ac:dyDescent="0.2">
      <c r="A46" s="3">
        <f t="shared" si="5"/>
        <v>26</v>
      </c>
      <c r="B46" s="18">
        <f t="shared" si="6"/>
        <v>0</v>
      </c>
      <c r="C46" s="27">
        <f t="shared" si="0"/>
        <v>0</v>
      </c>
      <c r="D46" s="27">
        <f t="shared" si="1"/>
        <v>0</v>
      </c>
      <c r="E46" s="27">
        <f t="shared" si="2"/>
        <v>0</v>
      </c>
      <c r="F46" s="18">
        <f t="shared" si="3"/>
        <v>0</v>
      </c>
      <c r="G46" s="28">
        <f t="shared" si="4"/>
        <v>0</v>
      </c>
    </row>
    <row r="47" spans="1:7" x14ac:dyDescent="0.2">
      <c r="A47" s="3">
        <f t="shared" si="5"/>
        <v>27</v>
      </c>
      <c r="B47" s="18">
        <f t="shared" si="6"/>
        <v>0</v>
      </c>
      <c r="C47" s="27">
        <f t="shared" si="0"/>
        <v>0</v>
      </c>
      <c r="D47" s="27">
        <f t="shared" si="1"/>
        <v>0</v>
      </c>
      <c r="E47" s="27">
        <f t="shared" si="2"/>
        <v>0</v>
      </c>
      <c r="F47" s="18">
        <f t="shared" si="3"/>
        <v>0</v>
      </c>
      <c r="G47" s="28">
        <f t="shared" si="4"/>
        <v>0</v>
      </c>
    </row>
    <row r="48" spans="1:7" x14ac:dyDescent="0.2">
      <c r="A48" s="3">
        <f t="shared" si="5"/>
        <v>28</v>
      </c>
      <c r="B48" s="18">
        <f t="shared" si="6"/>
        <v>0</v>
      </c>
      <c r="C48" s="27">
        <f t="shared" si="0"/>
        <v>0</v>
      </c>
      <c r="D48" s="27">
        <f t="shared" si="1"/>
        <v>0</v>
      </c>
      <c r="E48" s="27">
        <f t="shared" si="2"/>
        <v>0</v>
      </c>
      <c r="F48" s="18">
        <f t="shared" si="3"/>
        <v>0</v>
      </c>
      <c r="G48" s="28">
        <f t="shared" si="4"/>
        <v>0</v>
      </c>
    </row>
    <row r="49" spans="1:7" x14ac:dyDescent="0.2">
      <c r="A49" s="3">
        <f t="shared" si="5"/>
        <v>29</v>
      </c>
      <c r="B49" s="18">
        <f t="shared" si="6"/>
        <v>0</v>
      </c>
      <c r="C49" s="27">
        <f t="shared" si="0"/>
        <v>0</v>
      </c>
      <c r="D49" s="27">
        <f t="shared" si="1"/>
        <v>0</v>
      </c>
      <c r="E49" s="27">
        <f t="shared" si="2"/>
        <v>0</v>
      </c>
      <c r="F49" s="18">
        <f t="shared" si="3"/>
        <v>0</v>
      </c>
      <c r="G49" s="28">
        <f t="shared" si="4"/>
        <v>0</v>
      </c>
    </row>
    <row r="50" spans="1:7" x14ac:dyDescent="0.2">
      <c r="A50" s="3">
        <f t="shared" si="5"/>
        <v>30</v>
      </c>
      <c r="B50" s="18">
        <f t="shared" si="6"/>
        <v>0</v>
      </c>
      <c r="C50" s="27">
        <f t="shared" si="0"/>
        <v>0</v>
      </c>
      <c r="D50" s="27">
        <f t="shared" si="1"/>
        <v>0</v>
      </c>
      <c r="E50" s="27">
        <f t="shared" si="2"/>
        <v>0</v>
      </c>
      <c r="F50" s="18">
        <f t="shared" si="3"/>
        <v>0</v>
      </c>
      <c r="G50" s="28">
        <f t="shared" si="4"/>
        <v>0</v>
      </c>
    </row>
    <row r="51" spans="1:7" x14ac:dyDescent="0.2">
      <c r="A51" s="3">
        <f t="shared" si="5"/>
        <v>31</v>
      </c>
      <c r="B51" s="18">
        <f t="shared" si="6"/>
        <v>0</v>
      </c>
      <c r="C51" s="27">
        <f t="shared" si="0"/>
        <v>0</v>
      </c>
      <c r="D51" s="27">
        <f t="shared" si="1"/>
        <v>0</v>
      </c>
      <c r="E51" s="27">
        <f t="shared" si="2"/>
        <v>0</v>
      </c>
      <c r="F51" s="18">
        <f t="shared" si="3"/>
        <v>0</v>
      </c>
      <c r="G51" s="28">
        <f t="shared" si="4"/>
        <v>0</v>
      </c>
    </row>
    <row r="52" spans="1:7" x14ac:dyDescent="0.2">
      <c r="A52" s="3">
        <f t="shared" si="5"/>
        <v>32</v>
      </c>
      <c r="B52" s="18">
        <f t="shared" si="6"/>
        <v>0</v>
      </c>
      <c r="C52" s="27">
        <f t="shared" si="0"/>
        <v>0</v>
      </c>
      <c r="D52" s="27">
        <f t="shared" si="1"/>
        <v>0</v>
      </c>
      <c r="E52" s="27">
        <f t="shared" si="2"/>
        <v>0</v>
      </c>
      <c r="F52" s="18">
        <f t="shared" si="3"/>
        <v>0</v>
      </c>
      <c r="G52" s="28">
        <f t="shared" si="4"/>
        <v>0</v>
      </c>
    </row>
    <row r="53" spans="1:7" x14ac:dyDescent="0.2">
      <c r="A53" s="3">
        <f t="shared" si="5"/>
        <v>33</v>
      </c>
      <c r="B53" s="18">
        <f t="shared" si="6"/>
        <v>0</v>
      </c>
      <c r="C53" s="27">
        <f t="shared" si="0"/>
        <v>0</v>
      </c>
      <c r="D53" s="27">
        <f t="shared" si="1"/>
        <v>0</v>
      </c>
      <c r="E53" s="27">
        <f t="shared" si="2"/>
        <v>0</v>
      </c>
      <c r="F53" s="18">
        <f t="shared" si="3"/>
        <v>0</v>
      </c>
      <c r="G53" s="28">
        <f t="shared" ref="G53:G84" si="7">B53-F53</f>
        <v>0</v>
      </c>
    </row>
    <row r="54" spans="1:7" x14ac:dyDescent="0.2">
      <c r="A54" s="3">
        <f t="shared" si="5"/>
        <v>34</v>
      </c>
      <c r="B54" s="18">
        <f t="shared" si="6"/>
        <v>0</v>
      </c>
      <c r="C54" s="27">
        <f t="shared" si="0"/>
        <v>0</v>
      </c>
      <c r="D54" s="27">
        <f t="shared" si="1"/>
        <v>0</v>
      </c>
      <c r="E54" s="27">
        <f t="shared" si="2"/>
        <v>0</v>
      </c>
      <c r="F54" s="18">
        <f t="shared" si="3"/>
        <v>0</v>
      </c>
      <c r="G54" s="28">
        <f t="shared" si="7"/>
        <v>0</v>
      </c>
    </row>
    <row r="55" spans="1:7" x14ac:dyDescent="0.2">
      <c r="A55" s="3">
        <f t="shared" si="5"/>
        <v>35</v>
      </c>
      <c r="B55" s="18">
        <f t="shared" si="6"/>
        <v>0</v>
      </c>
      <c r="C55" s="27">
        <f t="shared" si="0"/>
        <v>0</v>
      </c>
      <c r="D55" s="27">
        <f t="shared" si="1"/>
        <v>0</v>
      </c>
      <c r="E55" s="27">
        <f t="shared" si="2"/>
        <v>0</v>
      </c>
      <c r="F55" s="18">
        <f t="shared" si="3"/>
        <v>0</v>
      </c>
      <c r="G55" s="28">
        <f t="shared" si="7"/>
        <v>0</v>
      </c>
    </row>
    <row r="56" spans="1:7" x14ac:dyDescent="0.2">
      <c r="A56" s="3">
        <f t="shared" si="5"/>
        <v>36</v>
      </c>
      <c r="B56" s="18">
        <f t="shared" si="6"/>
        <v>0</v>
      </c>
      <c r="C56" s="27">
        <f t="shared" si="0"/>
        <v>0</v>
      </c>
      <c r="D56" s="27">
        <f t="shared" si="1"/>
        <v>0</v>
      </c>
      <c r="E56" s="27">
        <f t="shared" si="2"/>
        <v>0</v>
      </c>
      <c r="F56" s="18">
        <f t="shared" si="3"/>
        <v>0</v>
      </c>
      <c r="G56" s="28">
        <f t="shared" si="7"/>
        <v>0</v>
      </c>
    </row>
    <row r="57" spans="1:7" x14ac:dyDescent="0.2">
      <c r="A57" s="3">
        <f t="shared" si="5"/>
        <v>37</v>
      </c>
      <c r="B57" s="18">
        <f t="shared" si="6"/>
        <v>0</v>
      </c>
      <c r="C57" s="27">
        <f t="shared" si="0"/>
        <v>0</v>
      </c>
      <c r="D57" s="27">
        <f t="shared" si="1"/>
        <v>0</v>
      </c>
      <c r="E57" s="27">
        <f t="shared" si="2"/>
        <v>0</v>
      </c>
      <c r="F57" s="18">
        <f t="shared" si="3"/>
        <v>0</v>
      </c>
      <c r="G57" s="28">
        <f t="shared" si="7"/>
        <v>0</v>
      </c>
    </row>
    <row r="58" spans="1:7" x14ac:dyDescent="0.2">
      <c r="A58" s="3">
        <f t="shared" si="5"/>
        <v>38</v>
      </c>
      <c r="B58" s="18">
        <f t="shared" si="6"/>
        <v>0</v>
      </c>
      <c r="C58" s="27">
        <f t="shared" si="0"/>
        <v>0</v>
      </c>
      <c r="D58" s="27">
        <f t="shared" si="1"/>
        <v>0</v>
      </c>
      <c r="E58" s="27">
        <f t="shared" si="2"/>
        <v>0</v>
      </c>
      <c r="F58" s="18">
        <f t="shared" si="3"/>
        <v>0</v>
      </c>
      <c r="G58" s="28">
        <f t="shared" si="7"/>
        <v>0</v>
      </c>
    </row>
    <row r="59" spans="1:7" x14ac:dyDescent="0.2">
      <c r="A59" s="3">
        <f t="shared" si="5"/>
        <v>39</v>
      </c>
      <c r="B59" s="18">
        <f t="shared" si="6"/>
        <v>0</v>
      </c>
      <c r="C59" s="27">
        <f t="shared" si="0"/>
        <v>0</v>
      </c>
      <c r="D59" s="27">
        <f t="shared" si="1"/>
        <v>0</v>
      </c>
      <c r="E59" s="27">
        <f t="shared" si="2"/>
        <v>0</v>
      </c>
      <c r="F59" s="18">
        <f t="shared" si="3"/>
        <v>0</v>
      </c>
      <c r="G59" s="28">
        <f t="shared" si="7"/>
        <v>0</v>
      </c>
    </row>
    <row r="60" spans="1:7" ht="13.5" thickBot="1" x14ac:dyDescent="0.25">
      <c r="A60" s="3">
        <f t="shared" si="5"/>
        <v>40</v>
      </c>
      <c r="B60" s="18">
        <f t="shared" si="6"/>
        <v>0</v>
      </c>
      <c r="C60" s="27">
        <f t="shared" si="0"/>
        <v>0</v>
      </c>
      <c r="D60" s="27">
        <f t="shared" si="1"/>
        <v>0</v>
      </c>
      <c r="E60" s="27">
        <f t="shared" si="2"/>
        <v>0</v>
      </c>
      <c r="F60" s="18">
        <f t="shared" si="3"/>
        <v>0</v>
      </c>
      <c r="G60" s="28">
        <f t="shared" si="7"/>
        <v>0</v>
      </c>
    </row>
    <row r="61" spans="1:7" hidden="1" x14ac:dyDescent="0.2">
      <c r="A61" s="3">
        <f t="shared" si="5"/>
        <v>41</v>
      </c>
      <c r="B61" s="18">
        <f t="shared" si="6"/>
        <v>0</v>
      </c>
      <c r="C61" s="27">
        <f t="shared" si="0"/>
        <v>0</v>
      </c>
      <c r="D61" s="27">
        <f t="shared" si="1"/>
        <v>0</v>
      </c>
      <c r="E61" s="27">
        <f t="shared" si="2"/>
        <v>0</v>
      </c>
      <c r="F61" s="18">
        <f t="shared" si="3"/>
        <v>0</v>
      </c>
      <c r="G61" s="28">
        <f t="shared" si="7"/>
        <v>0</v>
      </c>
    </row>
    <row r="62" spans="1:7" hidden="1" x14ac:dyDescent="0.2">
      <c r="A62" s="3">
        <f t="shared" si="5"/>
        <v>42</v>
      </c>
      <c r="B62" s="18">
        <f t="shared" si="6"/>
        <v>0</v>
      </c>
      <c r="C62" s="27">
        <f t="shared" si="0"/>
        <v>0</v>
      </c>
      <c r="D62" s="27">
        <f t="shared" si="1"/>
        <v>0</v>
      </c>
      <c r="E62" s="27">
        <f t="shared" si="2"/>
        <v>0</v>
      </c>
      <c r="F62" s="18">
        <f t="shared" si="3"/>
        <v>0</v>
      </c>
      <c r="G62" s="28">
        <f t="shared" si="7"/>
        <v>0</v>
      </c>
    </row>
    <row r="63" spans="1:7" hidden="1" x14ac:dyDescent="0.2">
      <c r="A63" s="3">
        <f t="shared" si="5"/>
        <v>43</v>
      </c>
      <c r="B63" s="18">
        <f t="shared" si="6"/>
        <v>0</v>
      </c>
      <c r="C63" s="27">
        <f t="shared" si="0"/>
        <v>0</v>
      </c>
      <c r="D63" s="27">
        <f t="shared" si="1"/>
        <v>0</v>
      </c>
      <c r="E63" s="27">
        <f t="shared" si="2"/>
        <v>0</v>
      </c>
      <c r="F63" s="18">
        <f t="shared" si="3"/>
        <v>0</v>
      </c>
      <c r="G63" s="28">
        <f t="shared" si="7"/>
        <v>0</v>
      </c>
    </row>
    <row r="64" spans="1:7" hidden="1" x14ac:dyDescent="0.2">
      <c r="A64" s="3">
        <f t="shared" si="5"/>
        <v>44</v>
      </c>
      <c r="B64" s="18">
        <f t="shared" si="6"/>
        <v>0</v>
      </c>
      <c r="C64" s="27">
        <f t="shared" si="0"/>
        <v>0</v>
      </c>
      <c r="D64" s="27">
        <f t="shared" si="1"/>
        <v>0</v>
      </c>
      <c r="E64" s="27">
        <f t="shared" si="2"/>
        <v>0</v>
      </c>
      <c r="F64" s="18">
        <f t="shared" si="3"/>
        <v>0</v>
      </c>
      <c r="G64" s="28">
        <f t="shared" si="7"/>
        <v>0</v>
      </c>
    </row>
    <row r="65" spans="1:7" hidden="1" x14ac:dyDescent="0.2">
      <c r="A65" s="3">
        <f t="shared" si="5"/>
        <v>45</v>
      </c>
      <c r="B65" s="18">
        <f t="shared" si="6"/>
        <v>0</v>
      </c>
      <c r="C65" s="27">
        <f t="shared" si="0"/>
        <v>0</v>
      </c>
      <c r="D65" s="27">
        <f t="shared" si="1"/>
        <v>0</v>
      </c>
      <c r="E65" s="27">
        <f t="shared" si="2"/>
        <v>0</v>
      </c>
      <c r="F65" s="18">
        <f t="shared" si="3"/>
        <v>0</v>
      </c>
      <c r="G65" s="28">
        <f t="shared" si="7"/>
        <v>0</v>
      </c>
    </row>
    <row r="66" spans="1:7" hidden="1" x14ac:dyDescent="0.2">
      <c r="A66" s="3">
        <f t="shared" si="5"/>
        <v>46</v>
      </c>
      <c r="B66" s="18">
        <f t="shared" si="6"/>
        <v>0</v>
      </c>
      <c r="C66" s="27">
        <f t="shared" si="0"/>
        <v>0</v>
      </c>
      <c r="D66" s="27">
        <f t="shared" si="1"/>
        <v>0</v>
      </c>
      <c r="E66" s="27">
        <f t="shared" si="2"/>
        <v>0</v>
      </c>
      <c r="F66" s="18">
        <f t="shared" si="3"/>
        <v>0</v>
      </c>
      <c r="G66" s="28">
        <f t="shared" si="7"/>
        <v>0</v>
      </c>
    </row>
    <row r="67" spans="1:7" hidden="1" x14ac:dyDescent="0.2">
      <c r="A67" s="3">
        <f t="shared" si="5"/>
        <v>47</v>
      </c>
      <c r="B67" s="18">
        <f t="shared" si="6"/>
        <v>0</v>
      </c>
      <c r="C67" s="27">
        <f t="shared" si="0"/>
        <v>0</v>
      </c>
      <c r="D67" s="27">
        <f t="shared" si="1"/>
        <v>0</v>
      </c>
      <c r="E67" s="27">
        <f t="shared" si="2"/>
        <v>0</v>
      </c>
      <c r="F67" s="18">
        <f t="shared" si="3"/>
        <v>0</v>
      </c>
      <c r="G67" s="28">
        <f t="shared" si="7"/>
        <v>0</v>
      </c>
    </row>
    <row r="68" spans="1:7" hidden="1" x14ac:dyDescent="0.2">
      <c r="A68" s="3">
        <f t="shared" si="5"/>
        <v>48</v>
      </c>
      <c r="B68" s="18">
        <f t="shared" si="6"/>
        <v>0</v>
      </c>
      <c r="C68" s="27">
        <f t="shared" si="0"/>
        <v>0</v>
      </c>
      <c r="D68" s="27">
        <f t="shared" si="1"/>
        <v>0</v>
      </c>
      <c r="E68" s="27">
        <f t="shared" si="2"/>
        <v>0</v>
      </c>
      <c r="F68" s="18">
        <f t="shared" si="3"/>
        <v>0</v>
      </c>
      <c r="G68" s="28">
        <f t="shared" si="7"/>
        <v>0</v>
      </c>
    </row>
    <row r="69" spans="1:7" hidden="1" x14ac:dyDescent="0.2">
      <c r="A69" s="3">
        <f t="shared" si="5"/>
        <v>49</v>
      </c>
      <c r="B69" s="18">
        <f t="shared" si="6"/>
        <v>0</v>
      </c>
      <c r="C69" s="27">
        <f t="shared" si="0"/>
        <v>0</v>
      </c>
      <c r="D69" s="27">
        <f t="shared" si="1"/>
        <v>0</v>
      </c>
      <c r="E69" s="27">
        <f t="shared" si="2"/>
        <v>0</v>
      </c>
      <c r="F69" s="18">
        <f t="shared" si="3"/>
        <v>0</v>
      </c>
      <c r="G69" s="28">
        <f t="shared" si="7"/>
        <v>0</v>
      </c>
    </row>
    <row r="70" spans="1:7" hidden="1" x14ac:dyDescent="0.2">
      <c r="A70" s="3">
        <f t="shared" si="5"/>
        <v>50</v>
      </c>
      <c r="B70" s="18">
        <f t="shared" si="6"/>
        <v>0</v>
      </c>
      <c r="C70" s="27">
        <f t="shared" si="0"/>
        <v>0</v>
      </c>
      <c r="D70" s="27">
        <f t="shared" si="1"/>
        <v>0</v>
      </c>
      <c r="E70" s="27">
        <f t="shared" si="2"/>
        <v>0</v>
      </c>
      <c r="F70" s="18">
        <f t="shared" si="3"/>
        <v>0</v>
      </c>
      <c r="G70" s="28">
        <f t="shared" si="7"/>
        <v>0</v>
      </c>
    </row>
    <row r="71" spans="1:7" hidden="1" x14ac:dyDescent="0.2">
      <c r="A71" s="3">
        <f t="shared" si="5"/>
        <v>51</v>
      </c>
      <c r="B71" s="18">
        <f t="shared" si="6"/>
        <v>0</v>
      </c>
      <c r="C71" s="27">
        <f t="shared" si="0"/>
        <v>0</v>
      </c>
      <c r="D71" s="27">
        <f t="shared" si="1"/>
        <v>0</v>
      </c>
      <c r="E71" s="27">
        <f t="shared" si="2"/>
        <v>0</v>
      </c>
      <c r="F71" s="18">
        <f t="shared" si="3"/>
        <v>0</v>
      </c>
      <c r="G71" s="28">
        <f t="shared" si="7"/>
        <v>0</v>
      </c>
    </row>
    <row r="72" spans="1:7" hidden="1" x14ac:dyDescent="0.2">
      <c r="A72" s="3">
        <f t="shared" si="5"/>
        <v>52</v>
      </c>
      <c r="B72" s="18">
        <f t="shared" si="6"/>
        <v>0</v>
      </c>
      <c r="C72" s="27">
        <f t="shared" si="0"/>
        <v>0</v>
      </c>
      <c r="D72" s="27">
        <f t="shared" si="1"/>
        <v>0</v>
      </c>
      <c r="E72" s="27">
        <f t="shared" si="2"/>
        <v>0</v>
      </c>
      <c r="F72" s="18">
        <f t="shared" si="3"/>
        <v>0</v>
      </c>
      <c r="G72" s="28">
        <f t="shared" si="7"/>
        <v>0</v>
      </c>
    </row>
    <row r="73" spans="1:7" hidden="1" x14ac:dyDescent="0.2">
      <c r="A73" s="3">
        <f t="shared" si="5"/>
        <v>53</v>
      </c>
      <c r="B73" s="18">
        <f t="shared" si="6"/>
        <v>0</v>
      </c>
      <c r="C73" s="27">
        <f t="shared" si="0"/>
        <v>0</v>
      </c>
      <c r="D73" s="27">
        <f t="shared" si="1"/>
        <v>0</v>
      </c>
      <c r="E73" s="27">
        <f t="shared" si="2"/>
        <v>0</v>
      </c>
      <c r="F73" s="18">
        <f t="shared" si="3"/>
        <v>0</v>
      </c>
      <c r="G73" s="28">
        <f t="shared" si="7"/>
        <v>0</v>
      </c>
    </row>
    <row r="74" spans="1:7" hidden="1" x14ac:dyDescent="0.2">
      <c r="A74" s="3">
        <f t="shared" si="5"/>
        <v>54</v>
      </c>
      <c r="B74" s="18">
        <f t="shared" si="6"/>
        <v>0</v>
      </c>
      <c r="C74" s="27">
        <f t="shared" si="0"/>
        <v>0</v>
      </c>
      <c r="D74" s="27">
        <f t="shared" si="1"/>
        <v>0</v>
      </c>
      <c r="E74" s="27">
        <f t="shared" si="2"/>
        <v>0</v>
      </c>
      <c r="F74" s="18">
        <f t="shared" si="3"/>
        <v>0</v>
      </c>
      <c r="G74" s="28">
        <f t="shared" si="7"/>
        <v>0</v>
      </c>
    </row>
    <row r="75" spans="1:7" hidden="1" x14ac:dyDescent="0.2">
      <c r="A75" s="3">
        <f t="shared" si="5"/>
        <v>55</v>
      </c>
      <c r="B75" s="18">
        <f t="shared" si="6"/>
        <v>0</v>
      </c>
      <c r="C75" s="27">
        <f t="shared" si="0"/>
        <v>0</v>
      </c>
      <c r="D75" s="27">
        <f t="shared" si="1"/>
        <v>0</v>
      </c>
      <c r="E75" s="27">
        <f t="shared" si="2"/>
        <v>0</v>
      </c>
      <c r="F75" s="18">
        <f t="shared" si="3"/>
        <v>0</v>
      </c>
      <c r="G75" s="28">
        <f t="shared" si="7"/>
        <v>0</v>
      </c>
    </row>
    <row r="76" spans="1:7" hidden="1" x14ac:dyDescent="0.2">
      <c r="A76" s="3">
        <f t="shared" si="5"/>
        <v>56</v>
      </c>
      <c r="B76" s="18">
        <f t="shared" si="6"/>
        <v>0</v>
      </c>
      <c r="C76" s="27">
        <f t="shared" si="0"/>
        <v>0</v>
      </c>
      <c r="D76" s="27">
        <f t="shared" si="1"/>
        <v>0</v>
      </c>
      <c r="E76" s="27">
        <f t="shared" si="2"/>
        <v>0</v>
      </c>
      <c r="F76" s="18">
        <f t="shared" si="3"/>
        <v>0</v>
      </c>
      <c r="G76" s="28">
        <f t="shared" si="7"/>
        <v>0</v>
      </c>
    </row>
    <row r="77" spans="1:7" hidden="1" x14ac:dyDescent="0.2">
      <c r="A77" s="3">
        <f t="shared" si="5"/>
        <v>57</v>
      </c>
      <c r="B77" s="18">
        <f t="shared" si="6"/>
        <v>0</v>
      </c>
      <c r="C77" s="27">
        <f t="shared" si="0"/>
        <v>0</v>
      </c>
      <c r="D77" s="27">
        <f t="shared" si="1"/>
        <v>0</v>
      </c>
      <c r="E77" s="27">
        <f t="shared" si="2"/>
        <v>0</v>
      </c>
      <c r="F77" s="18">
        <f t="shared" si="3"/>
        <v>0</v>
      </c>
      <c r="G77" s="28">
        <f t="shared" si="7"/>
        <v>0</v>
      </c>
    </row>
    <row r="78" spans="1:7" hidden="1" x14ac:dyDescent="0.2">
      <c r="A78" s="3">
        <f t="shared" si="5"/>
        <v>58</v>
      </c>
      <c r="B78" s="18">
        <f t="shared" si="6"/>
        <v>0</v>
      </c>
      <c r="C78" s="27">
        <f t="shared" si="0"/>
        <v>0</v>
      </c>
      <c r="D78" s="27">
        <f t="shared" si="1"/>
        <v>0</v>
      </c>
      <c r="E78" s="27">
        <f t="shared" si="2"/>
        <v>0</v>
      </c>
      <c r="F78" s="18">
        <f t="shared" si="3"/>
        <v>0</v>
      </c>
      <c r="G78" s="28">
        <f t="shared" si="7"/>
        <v>0</v>
      </c>
    </row>
    <row r="79" spans="1:7" hidden="1" x14ac:dyDescent="0.2">
      <c r="A79" s="3">
        <f t="shared" si="5"/>
        <v>59</v>
      </c>
      <c r="B79" s="18">
        <f t="shared" si="6"/>
        <v>0</v>
      </c>
      <c r="C79" s="27">
        <f t="shared" si="0"/>
        <v>0</v>
      </c>
      <c r="D79" s="27">
        <f t="shared" si="1"/>
        <v>0</v>
      </c>
      <c r="E79" s="27">
        <f t="shared" si="2"/>
        <v>0</v>
      </c>
      <c r="F79" s="18">
        <f t="shared" si="3"/>
        <v>0</v>
      </c>
      <c r="G79" s="28">
        <f t="shared" si="7"/>
        <v>0</v>
      </c>
    </row>
    <row r="80" spans="1:7" hidden="1" x14ac:dyDescent="0.2">
      <c r="A80" s="3">
        <f t="shared" si="5"/>
        <v>60</v>
      </c>
      <c r="B80" s="18">
        <f t="shared" si="6"/>
        <v>0</v>
      </c>
      <c r="C80" s="27">
        <f t="shared" si="0"/>
        <v>0</v>
      </c>
      <c r="D80" s="27">
        <f t="shared" si="1"/>
        <v>0</v>
      </c>
      <c r="E80" s="27">
        <f t="shared" si="2"/>
        <v>0</v>
      </c>
      <c r="F80" s="18">
        <f t="shared" si="3"/>
        <v>0</v>
      </c>
      <c r="G80" s="28">
        <f t="shared" si="7"/>
        <v>0</v>
      </c>
    </row>
    <row r="81" spans="1:7" hidden="1" x14ac:dyDescent="0.2">
      <c r="A81" s="3">
        <f t="shared" si="5"/>
        <v>61</v>
      </c>
      <c r="B81" s="18">
        <f t="shared" si="6"/>
        <v>0</v>
      </c>
      <c r="C81" s="27">
        <f t="shared" si="0"/>
        <v>0</v>
      </c>
      <c r="D81" s="27">
        <f t="shared" si="1"/>
        <v>0</v>
      </c>
      <c r="E81" s="27">
        <f t="shared" si="2"/>
        <v>0</v>
      </c>
      <c r="F81" s="18">
        <f t="shared" si="3"/>
        <v>0</v>
      </c>
      <c r="G81" s="28">
        <f t="shared" si="7"/>
        <v>0</v>
      </c>
    </row>
    <row r="82" spans="1:7" hidden="1" x14ac:dyDescent="0.2">
      <c r="A82" s="3">
        <f t="shared" si="5"/>
        <v>62</v>
      </c>
      <c r="B82" s="18">
        <f t="shared" si="6"/>
        <v>0</v>
      </c>
      <c r="C82" s="27">
        <f t="shared" si="0"/>
        <v>0</v>
      </c>
      <c r="D82" s="27">
        <f t="shared" si="1"/>
        <v>0</v>
      </c>
      <c r="E82" s="27">
        <f t="shared" si="2"/>
        <v>0</v>
      </c>
      <c r="F82" s="18">
        <f t="shared" si="3"/>
        <v>0</v>
      </c>
      <c r="G82" s="28">
        <f t="shared" si="7"/>
        <v>0</v>
      </c>
    </row>
    <row r="83" spans="1:7" hidden="1" x14ac:dyDescent="0.2">
      <c r="A83" s="3">
        <f t="shared" si="5"/>
        <v>63</v>
      </c>
      <c r="B83" s="18">
        <f t="shared" si="6"/>
        <v>0</v>
      </c>
      <c r="C83" s="27">
        <f t="shared" si="0"/>
        <v>0</v>
      </c>
      <c r="D83" s="27">
        <f t="shared" si="1"/>
        <v>0</v>
      </c>
      <c r="E83" s="27">
        <f t="shared" si="2"/>
        <v>0</v>
      </c>
      <c r="F83" s="18">
        <f t="shared" si="3"/>
        <v>0</v>
      </c>
      <c r="G83" s="28">
        <f t="shared" si="7"/>
        <v>0</v>
      </c>
    </row>
    <row r="84" spans="1:7" hidden="1" x14ac:dyDescent="0.2">
      <c r="A84" s="3">
        <f t="shared" si="5"/>
        <v>64</v>
      </c>
      <c r="B84" s="18">
        <f t="shared" si="6"/>
        <v>0</v>
      </c>
      <c r="C84" s="27">
        <f t="shared" si="0"/>
        <v>0</v>
      </c>
      <c r="D84" s="27">
        <f t="shared" si="1"/>
        <v>0</v>
      </c>
      <c r="E84" s="27">
        <f t="shared" si="2"/>
        <v>0</v>
      </c>
      <c r="F84" s="18">
        <f t="shared" si="3"/>
        <v>0</v>
      </c>
      <c r="G84" s="28">
        <f t="shared" si="7"/>
        <v>0</v>
      </c>
    </row>
    <row r="85" spans="1:7" hidden="1" x14ac:dyDescent="0.2">
      <c r="A85" s="3">
        <f t="shared" si="5"/>
        <v>65</v>
      </c>
      <c r="B85" s="18">
        <f t="shared" si="6"/>
        <v>0</v>
      </c>
      <c r="C85" s="27">
        <f t="shared" ref="C85:C148" si="8">IF(A85&lt;=$D$10,D85+$D$13,0)</f>
        <v>0</v>
      </c>
      <c r="D85" s="27">
        <f t="shared" ref="D85:D148" si="9">E85+F85</f>
        <v>0</v>
      </c>
      <c r="E85" s="27">
        <f t="shared" ref="E85:E148" si="10">B85*$D$11</f>
        <v>0</v>
      </c>
      <c r="F85" s="18">
        <f t="shared" ref="F85:F148" si="11">IF(A85&lt;=$D$10,$D$12*-1,0)</f>
        <v>0</v>
      </c>
      <c r="G85" s="28">
        <f t="shared" ref="G85:G148" si="12">B85-F85</f>
        <v>0</v>
      </c>
    </row>
    <row r="86" spans="1:7" hidden="1" x14ac:dyDescent="0.2">
      <c r="A86" s="3">
        <f t="shared" ref="A86:A149" si="13">A85+1</f>
        <v>66</v>
      </c>
      <c r="B86" s="18">
        <f t="shared" ref="B86:B149" si="14">B85-F85</f>
        <v>0</v>
      </c>
      <c r="C86" s="27">
        <f t="shared" si="8"/>
        <v>0</v>
      </c>
      <c r="D86" s="27">
        <f t="shared" si="9"/>
        <v>0</v>
      </c>
      <c r="E86" s="27">
        <f t="shared" si="10"/>
        <v>0</v>
      </c>
      <c r="F86" s="18">
        <f t="shared" si="11"/>
        <v>0</v>
      </c>
      <c r="G86" s="28">
        <f t="shared" si="12"/>
        <v>0</v>
      </c>
    </row>
    <row r="87" spans="1:7" hidden="1" x14ac:dyDescent="0.2">
      <c r="A87" s="3">
        <f t="shared" si="13"/>
        <v>67</v>
      </c>
      <c r="B87" s="18">
        <f t="shared" si="14"/>
        <v>0</v>
      </c>
      <c r="C87" s="27">
        <f t="shared" si="8"/>
        <v>0</v>
      </c>
      <c r="D87" s="27">
        <f t="shared" si="9"/>
        <v>0</v>
      </c>
      <c r="E87" s="27">
        <f t="shared" si="10"/>
        <v>0</v>
      </c>
      <c r="F87" s="18">
        <f t="shared" si="11"/>
        <v>0</v>
      </c>
      <c r="G87" s="28">
        <f t="shared" si="12"/>
        <v>0</v>
      </c>
    </row>
    <row r="88" spans="1:7" hidden="1" x14ac:dyDescent="0.2">
      <c r="A88" s="3">
        <f t="shared" si="13"/>
        <v>68</v>
      </c>
      <c r="B88" s="18">
        <f t="shared" si="14"/>
        <v>0</v>
      </c>
      <c r="C88" s="27">
        <f t="shared" si="8"/>
        <v>0</v>
      </c>
      <c r="D88" s="27">
        <f t="shared" si="9"/>
        <v>0</v>
      </c>
      <c r="E88" s="27">
        <f t="shared" si="10"/>
        <v>0</v>
      </c>
      <c r="F88" s="18">
        <f t="shared" si="11"/>
        <v>0</v>
      </c>
      <c r="G88" s="28">
        <f t="shared" si="12"/>
        <v>0</v>
      </c>
    </row>
    <row r="89" spans="1:7" hidden="1" x14ac:dyDescent="0.2">
      <c r="A89" s="3">
        <f t="shared" si="13"/>
        <v>69</v>
      </c>
      <c r="B89" s="18">
        <f t="shared" si="14"/>
        <v>0</v>
      </c>
      <c r="C89" s="27">
        <f t="shared" si="8"/>
        <v>0</v>
      </c>
      <c r="D89" s="27">
        <f t="shared" si="9"/>
        <v>0</v>
      </c>
      <c r="E89" s="27">
        <f t="shared" si="10"/>
        <v>0</v>
      </c>
      <c r="F89" s="18">
        <f t="shared" si="11"/>
        <v>0</v>
      </c>
      <c r="G89" s="28">
        <f t="shared" si="12"/>
        <v>0</v>
      </c>
    </row>
    <row r="90" spans="1:7" hidden="1" x14ac:dyDescent="0.2">
      <c r="A90" s="3">
        <f t="shared" si="13"/>
        <v>70</v>
      </c>
      <c r="B90" s="18">
        <f t="shared" si="14"/>
        <v>0</v>
      </c>
      <c r="C90" s="27">
        <f t="shared" si="8"/>
        <v>0</v>
      </c>
      <c r="D90" s="27">
        <f t="shared" si="9"/>
        <v>0</v>
      </c>
      <c r="E90" s="27">
        <f t="shared" si="10"/>
        <v>0</v>
      </c>
      <c r="F90" s="18">
        <f t="shared" si="11"/>
        <v>0</v>
      </c>
      <c r="G90" s="28">
        <f t="shared" si="12"/>
        <v>0</v>
      </c>
    </row>
    <row r="91" spans="1:7" hidden="1" x14ac:dyDescent="0.2">
      <c r="A91" s="3">
        <f t="shared" si="13"/>
        <v>71</v>
      </c>
      <c r="B91" s="18">
        <f t="shared" si="14"/>
        <v>0</v>
      </c>
      <c r="C91" s="27">
        <f t="shared" si="8"/>
        <v>0</v>
      </c>
      <c r="D91" s="27">
        <f t="shared" si="9"/>
        <v>0</v>
      </c>
      <c r="E91" s="27">
        <f t="shared" si="10"/>
        <v>0</v>
      </c>
      <c r="F91" s="18">
        <f t="shared" si="11"/>
        <v>0</v>
      </c>
      <c r="G91" s="28">
        <f t="shared" si="12"/>
        <v>0</v>
      </c>
    </row>
    <row r="92" spans="1:7" hidden="1" x14ac:dyDescent="0.2">
      <c r="A92" s="3">
        <f t="shared" si="13"/>
        <v>72</v>
      </c>
      <c r="B92" s="18">
        <f t="shared" si="14"/>
        <v>0</v>
      </c>
      <c r="C92" s="27">
        <f t="shared" si="8"/>
        <v>0</v>
      </c>
      <c r="D92" s="27">
        <f t="shared" si="9"/>
        <v>0</v>
      </c>
      <c r="E92" s="27">
        <f t="shared" si="10"/>
        <v>0</v>
      </c>
      <c r="F92" s="18">
        <f t="shared" si="11"/>
        <v>0</v>
      </c>
      <c r="G92" s="28">
        <f t="shared" si="12"/>
        <v>0</v>
      </c>
    </row>
    <row r="93" spans="1:7" hidden="1" x14ac:dyDescent="0.2">
      <c r="A93" s="3">
        <f t="shared" si="13"/>
        <v>73</v>
      </c>
      <c r="B93" s="18">
        <f t="shared" si="14"/>
        <v>0</v>
      </c>
      <c r="C93" s="27">
        <f t="shared" si="8"/>
        <v>0</v>
      </c>
      <c r="D93" s="27">
        <f t="shared" si="9"/>
        <v>0</v>
      </c>
      <c r="E93" s="27">
        <f t="shared" si="10"/>
        <v>0</v>
      </c>
      <c r="F93" s="18">
        <f t="shared" si="11"/>
        <v>0</v>
      </c>
      <c r="G93" s="28">
        <f t="shared" si="12"/>
        <v>0</v>
      </c>
    </row>
    <row r="94" spans="1:7" hidden="1" x14ac:dyDescent="0.2">
      <c r="A94" s="3">
        <f t="shared" si="13"/>
        <v>74</v>
      </c>
      <c r="B94" s="18">
        <f t="shared" si="14"/>
        <v>0</v>
      </c>
      <c r="C94" s="27">
        <f t="shared" si="8"/>
        <v>0</v>
      </c>
      <c r="D94" s="27">
        <f t="shared" si="9"/>
        <v>0</v>
      </c>
      <c r="E94" s="27">
        <f t="shared" si="10"/>
        <v>0</v>
      </c>
      <c r="F94" s="18">
        <f t="shared" si="11"/>
        <v>0</v>
      </c>
      <c r="G94" s="28">
        <f t="shared" si="12"/>
        <v>0</v>
      </c>
    </row>
    <row r="95" spans="1:7" hidden="1" x14ac:dyDescent="0.2">
      <c r="A95" s="3">
        <f t="shared" si="13"/>
        <v>75</v>
      </c>
      <c r="B95" s="18">
        <f t="shared" si="14"/>
        <v>0</v>
      </c>
      <c r="C95" s="27">
        <f t="shared" si="8"/>
        <v>0</v>
      </c>
      <c r="D95" s="27">
        <f t="shared" si="9"/>
        <v>0</v>
      </c>
      <c r="E95" s="27">
        <f t="shared" si="10"/>
        <v>0</v>
      </c>
      <c r="F95" s="18">
        <f t="shared" si="11"/>
        <v>0</v>
      </c>
      <c r="G95" s="28">
        <f t="shared" si="12"/>
        <v>0</v>
      </c>
    </row>
    <row r="96" spans="1:7" hidden="1" x14ac:dyDescent="0.2">
      <c r="A96" s="3">
        <f t="shared" si="13"/>
        <v>76</v>
      </c>
      <c r="B96" s="18">
        <f t="shared" si="14"/>
        <v>0</v>
      </c>
      <c r="C96" s="27">
        <f t="shared" si="8"/>
        <v>0</v>
      </c>
      <c r="D96" s="27">
        <f t="shared" si="9"/>
        <v>0</v>
      </c>
      <c r="E96" s="27">
        <f t="shared" si="10"/>
        <v>0</v>
      </c>
      <c r="F96" s="18">
        <f t="shared" si="11"/>
        <v>0</v>
      </c>
      <c r="G96" s="28">
        <f t="shared" si="12"/>
        <v>0</v>
      </c>
    </row>
    <row r="97" spans="1:7" hidden="1" x14ac:dyDescent="0.2">
      <c r="A97" s="3">
        <f t="shared" si="13"/>
        <v>77</v>
      </c>
      <c r="B97" s="18">
        <f t="shared" si="14"/>
        <v>0</v>
      </c>
      <c r="C97" s="27">
        <f t="shared" si="8"/>
        <v>0</v>
      </c>
      <c r="D97" s="27">
        <f t="shared" si="9"/>
        <v>0</v>
      </c>
      <c r="E97" s="27">
        <f t="shared" si="10"/>
        <v>0</v>
      </c>
      <c r="F97" s="18">
        <f t="shared" si="11"/>
        <v>0</v>
      </c>
      <c r="G97" s="28">
        <f t="shared" si="12"/>
        <v>0</v>
      </c>
    </row>
    <row r="98" spans="1:7" hidden="1" x14ac:dyDescent="0.2">
      <c r="A98" s="3">
        <f t="shared" si="13"/>
        <v>78</v>
      </c>
      <c r="B98" s="18">
        <f t="shared" si="14"/>
        <v>0</v>
      </c>
      <c r="C98" s="27">
        <f t="shared" si="8"/>
        <v>0</v>
      </c>
      <c r="D98" s="27">
        <f t="shared" si="9"/>
        <v>0</v>
      </c>
      <c r="E98" s="27">
        <f t="shared" si="10"/>
        <v>0</v>
      </c>
      <c r="F98" s="18">
        <f t="shared" si="11"/>
        <v>0</v>
      </c>
      <c r="G98" s="28">
        <f t="shared" si="12"/>
        <v>0</v>
      </c>
    </row>
    <row r="99" spans="1:7" hidden="1" x14ac:dyDescent="0.2">
      <c r="A99" s="3">
        <f t="shared" si="13"/>
        <v>79</v>
      </c>
      <c r="B99" s="18">
        <f t="shared" si="14"/>
        <v>0</v>
      </c>
      <c r="C99" s="27">
        <f t="shared" si="8"/>
        <v>0</v>
      </c>
      <c r="D99" s="27">
        <f t="shared" si="9"/>
        <v>0</v>
      </c>
      <c r="E99" s="27">
        <f t="shared" si="10"/>
        <v>0</v>
      </c>
      <c r="F99" s="18">
        <f t="shared" si="11"/>
        <v>0</v>
      </c>
      <c r="G99" s="28">
        <f t="shared" si="12"/>
        <v>0</v>
      </c>
    </row>
    <row r="100" spans="1:7" hidden="1" x14ac:dyDescent="0.2">
      <c r="A100" s="3">
        <f t="shared" si="13"/>
        <v>80</v>
      </c>
      <c r="B100" s="18">
        <f t="shared" si="14"/>
        <v>0</v>
      </c>
      <c r="C100" s="27">
        <f t="shared" si="8"/>
        <v>0</v>
      </c>
      <c r="D100" s="27">
        <f t="shared" si="9"/>
        <v>0</v>
      </c>
      <c r="E100" s="27">
        <f t="shared" si="10"/>
        <v>0</v>
      </c>
      <c r="F100" s="18">
        <f t="shared" si="11"/>
        <v>0</v>
      </c>
      <c r="G100" s="28">
        <f t="shared" si="12"/>
        <v>0</v>
      </c>
    </row>
    <row r="101" spans="1:7" hidden="1" x14ac:dyDescent="0.2">
      <c r="A101" s="3">
        <f t="shared" si="13"/>
        <v>81</v>
      </c>
      <c r="B101" s="18">
        <f t="shared" si="14"/>
        <v>0</v>
      </c>
      <c r="C101" s="27">
        <f t="shared" si="8"/>
        <v>0</v>
      </c>
      <c r="D101" s="27">
        <f t="shared" si="9"/>
        <v>0</v>
      </c>
      <c r="E101" s="27">
        <f t="shared" si="10"/>
        <v>0</v>
      </c>
      <c r="F101" s="18">
        <f t="shared" si="11"/>
        <v>0</v>
      </c>
      <c r="G101" s="28">
        <f t="shared" si="12"/>
        <v>0</v>
      </c>
    </row>
    <row r="102" spans="1:7" hidden="1" x14ac:dyDescent="0.2">
      <c r="A102" s="3">
        <f t="shared" si="13"/>
        <v>82</v>
      </c>
      <c r="B102" s="18">
        <f t="shared" si="14"/>
        <v>0</v>
      </c>
      <c r="C102" s="27">
        <f t="shared" si="8"/>
        <v>0</v>
      </c>
      <c r="D102" s="27">
        <f t="shared" si="9"/>
        <v>0</v>
      </c>
      <c r="E102" s="27">
        <f t="shared" si="10"/>
        <v>0</v>
      </c>
      <c r="F102" s="18">
        <f t="shared" si="11"/>
        <v>0</v>
      </c>
      <c r="G102" s="28">
        <f t="shared" si="12"/>
        <v>0</v>
      </c>
    </row>
    <row r="103" spans="1:7" hidden="1" x14ac:dyDescent="0.2">
      <c r="A103" s="3">
        <f t="shared" si="13"/>
        <v>83</v>
      </c>
      <c r="B103" s="18">
        <f t="shared" si="14"/>
        <v>0</v>
      </c>
      <c r="C103" s="27">
        <f t="shared" si="8"/>
        <v>0</v>
      </c>
      <c r="D103" s="27">
        <f t="shared" si="9"/>
        <v>0</v>
      </c>
      <c r="E103" s="27">
        <f t="shared" si="10"/>
        <v>0</v>
      </c>
      <c r="F103" s="18">
        <f t="shared" si="11"/>
        <v>0</v>
      </c>
      <c r="G103" s="28">
        <f t="shared" si="12"/>
        <v>0</v>
      </c>
    </row>
    <row r="104" spans="1:7" hidden="1" x14ac:dyDescent="0.2">
      <c r="A104" s="3">
        <f t="shared" si="13"/>
        <v>84</v>
      </c>
      <c r="B104" s="18">
        <f t="shared" si="14"/>
        <v>0</v>
      </c>
      <c r="C104" s="27">
        <f t="shared" si="8"/>
        <v>0</v>
      </c>
      <c r="D104" s="27">
        <f t="shared" si="9"/>
        <v>0</v>
      </c>
      <c r="E104" s="27">
        <f t="shared" si="10"/>
        <v>0</v>
      </c>
      <c r="F104" s="18">
        <f t="shared" si="11"/>
        <v>0</v>
      </c>
      <c r="G104" s="28">
        <f t="shared" si="12"/>
        <v>0</v>
      </c>
    </row>
    <row r="105" spans="1:7" hidden="1" x14ac:dyDescent="0.2">
      <c r="A105" s="3">
        <f t="shared" si="13"/>
        <v>85</v>
      </c>
      <c r="B105" s="18">
        <f t="shared" si="14"/>
        <v>0</v>
      </c>
      <c r="C105" s="27">
        <f t="shared" si="8"/>
        <v>0</v>
      </c>
      <c r="D105" s="27">
        <f t="shared" si="9"/>
        <v>0</v>
      </c>
      <c r="E105" s="27">
        <f t="shared" si="10"/>
        <v>0</v>
      </c>
      <c r="F105" s="18">
        <f t="shared" si="11"/>
        <v>0</v>
      </c>
      <c r="G105" s="28">
        <f t="shared" si="12"/>
        <v>0</v>
      </c>
    </row>
    <row r="106" spans="1:7" hidden="1" x14ac:dyDescent="0.2">
      <c r="A106" s="3">
        <f t="shared" si="13"/>
        <v>86</v>
      </c>
      <c r="B106" s="18">
        <f t="shared" si="14"/>
        <v>0</v>
      </c>
      <c r="C106" s="27">
        <f t="shared" si="8"/>
        <v>0</v>
      </c>
      <c r="D106" s="27">
        <f t="shared" si="9"/>
        <v>0</v>
      </c>
      <c r="E106" s="27">
        <f t="shared" si="10"/>
        <v>0</v>
      </c>
      <c r="F106" s="18">
        <f t="shared" si="11"/>
        <v>0</v>
      </c>
      <c r="G106" s="28">
        <f t="shared" si="12"/>
        <v>0</v>
      </c>
    </row>
    <row r="107" spans="1:7" hidden="1" x14ac:dyDescent="0.2">
      <c r="A107" s="3">
        <f t="shared" si="13"/>
        <v>87</v>
      </c>
      <c r="B107" s="18">
        <f t="shared" si="14"/>
        <v>0</v>
      </c>
      <c r="C107" s="27">
        <f t="shared" si="8"/>
        <v>0</v>
      </c>
      <c r="D107" s="27">
        <f t="shared" si="9"/>
        <v>0</v>
      </c>
      <c r="E107" s="27">
        <f t="shared" si="10"/>
        <v>0</v>
      </c>
      <c r="F107" s="18">
        <f t="shared" si="11"/>
        <v>0</v>
      </c>
      <c r="G107" s="28">
        <f t="shared" si="12"/>
        <v>0</v>
      </c>
    </row>
    <row r="108" spans="1:7" hidden="1" x14ac:dyDescent="0.2">
      <c r="A108" s="3">
        <f t="shared" si="13"/>
        <v>88</v>
      </c>
      <c r="B108" s="18">
        <f t="shared" si="14"/>
        <v>0</v>
      </c>
      <c r="C108" s="27">
        <f t="shared" si="8"/>
        <v>0</v>
      </c>
      <c r="D108" s="27">
        <f t="shared" si="9"/>
        <v>0</v>
      </c>
      <c r="E108" s="27">
        <f t="shared" si="10"/>
        <v>0</v>
      </c>
      <c r="F108" s="18">
        <f t="shared" si="11"/>
        <v>0</v>
      </c>
      <c r="G108" s="28">
        <f t="shared" si="12"/>
        <v>0</v>
      </c>
    </row>
    <row r="109" spans="1:7" hidden="1" x14ac:dyDescent="0.2">
      <c r="A109" s="3">
        <f t="shared" si="13"/>
        <v>89</v>
      </c>
      <c r="B109" s="18">
        <f t="shared" si="14"/>
        <v>0</v>
      </c>
      <c r="C109" s="27">
        <f t="shared" si="8"/>
        <v>0</v>
      </c>
      <c r="D109" s="27">
        <f t="shared" si="9"/>
        <v>0</v>
      </c>
      <c r="E109" s="27">
        <f t="shared" si="10"/>
        <v>0</v>
      </c>
      <c r="F109" s="18">
        <f t="shared" si="11"/>
        <v>0</v>
      </c>
      <c r="G109" s="28">
        <f t="shared" si="12"/>
        <v>0</v>
      </c>
    </row>
    <row r="110" spans="1:7" hidden="1" x14ac:dyDescent="0.2">
      <c r="A110" s="3">
        <f t="shared" si="13"/>
        <v>90</v>
      </c>
      <c r="B110" s="18">
        <f t="shared" si="14"/>
        <v>0</v>
      </c>
      <c r="C110" s="27">
        <f t="shared" si="8"/>
        <v>0</v>
      </c>
      <c r="D110" s="27">
        <f t="shared" si="9"/>
        <v>0</v>
      </c>
      <c r="E110" s="27">
        <f t="shared" si="10"/>
        <v>0</v>
      </c>
      <c r="F110" s="18">
        <f t="shared" si="11"/>
        <v>0</v>
      </c>
      <c r="G110" s="28">
        <f t="shared" si="12"/>
        <v>0</v>
      </c>
    </row>
    <row r="111" spans="1:7" hidden="1" x14ac:dyDescent="0.2">
      <c r="A111" s="3">
        <f t="shared" si="13"/>
        <v>91</v>
      </c>
      <c r="B111" s="18">
        <f t="shared" si="14"/>
        <v>0</v>
      </c>
      <c r="C111" s="27">
        <f t="shared" si="8"/>
        <v>0</v>
      </c>
      <c r="D111" s="27">
        <f t="shared" si="9"/>
        <v>0</v>
      </c>
      <c r="E111" s="27">
        <f t="shared" si="10"/>
        <v>0</v>
      </c>
      <c r="F111" s="18">
        <f t="shared" si="11"/>
        <v>0</v>
      </c>
      <c r="G111" s="28">
        <f t="shared" si="12"/>
        <v>0</v>
      </c>
    </row>
    <row r="112" spans="1:7" hidden="1" x14ac:dyDescent="0.2">
      <c r="A112" s="3">
        <f t="shared" si="13"/>
        <v>92</v>
      </c>
      <c r="B112" s="18">
        <f t="shared" si="14"/>
        <v>0</v>
      </c>
      <c r="C112" s="27">
        <f t="shared" si="8"/>
        <v>0</v>
      </c>
      <c r="D112" s="27">
        <f t="shared" si="9"/>
        <v>0</v>
      </c>
      <c r="E112" s="27">
        <f t="shared" si="10"/>
        <v>0</v>
      </c>
      <c r="F112" s="18">
        <f t="shared" si="11"/>
        <v>0</v>
      </c>
      <c r="G112" s="28">
        <f t="shared" si="12"/>
        <v>0</v>
      </c>
    </row>
    <row r="113" spans="1:7" hidden="1" x14ac:dyDescent="0.2">
      <c r="A113" s="3">
        <f t="shared" si="13"/>
        <v>93</v>
      </c>
      <c r="B113" s="18">
        <f t="shared" si="14"/>
        <v>0</v>
      </c>
      <c r="C113" s="27">
        <f t="shared" si="8"/>
        <v>0</v>
      </c>
      <c r="D113" s="27">
        <f t="shared" si="9"/>
        <v>0</v>
      </c>
      <c r="E113" s="27">
        <f t="shared" si="10"/>
        <v>0</v>
      </c>
      <c r="F113" s="18">
        <f t="shared" si="11"/>
        <v>0</v>
      </c>
      <c r="G113" s="28">
        <f t="shared" si="12"/>
        <v>0</v>
      </c>
    </row>
    <row r="114" spans="1:7" hidden="1" x14ac:dyDescent="0.2">
      <c r="A114" s="3">
        <f t="shared" si="13"/>
        <v>94</v>
      </c>
      <c r="B114" s="18">
        <f t="shared" si="14"/>
        <v>0</v>
      </c>
      <c r="C114" s="27">
        <f t="shared" si="8"/>
        <v>0</v>
      </c>
      <c r="D114" s="27">
        <f t="shared" si="9"/>
        <v>0</v>
      </c>
      <c r="E114" s="27">
        <f t="shared" si="10"/>
        <v>0</v>
      </c>
      <c r="F114" s="18">
        <f t="shared" si="11"/>
        <v>0</v>
      </c>
      <c r="G114" s="28">
        <f t="shared" si="12"/>
        <v>0</v>
      </c>
    </row>
    <row r="115" spans="1:7" hidden="1" x14ac:dyDescent="0.2">
      <c r="A115" s="3">
        <f t="shared" si="13"/>
        <v>95</v>
      </c>
      <c r="B115" s="18">
        <f t="shared" si="14"/>
        <v>0</v>
      </c>
      <c r="C115" s="27">
        <f t="shared" si="8"/>
        <v>0</v>
      </c>
      <c r="D115" s="27">
        <f t="shared" si="9"/>
        <v>0</v>
      </c>
      <c r="E115" s="27">
        <f t="shared" si="10"/>
        <v>0</v>
      </c>
      <c r="F115" s="18">
        <f t="shared" si="11"/>
        <v>0</v>
      </c>
      <c r="G115" s="28">
        <f t="shared" si="12"/>
        <v>0</v>
      </c>
    </row>
    <row r="116" spans="1:7" hidden="1" x14ac:dyDescent="0.2">
      <c r="A116" s="3">
        <f t="shared" si="13"/>
        <v>96</v>
      </c>
      <c r="B116" s="18">
        <f t="shared" si="14"/>
        <v>0</v>
      </c>
      <c r="C116" s="27">
        <f t="shared" si="8"/>
        <v>0</v>
      </c>
      <c r="D116" s="27">
        <f t="shared" si="9"/>
        <v>0</v>
      </c>
      <c r="E116" s="27">
        <f t="shared" si="10"/>
        <v>0</v>
      </c>
      <c r="F116" s="18">
        <f t="shared" si="11"/>
        <v>0</v>
      </c>
      <c r="G116" s="28">
        <f t="shared" si="12"/>
        <v>0</v>
      </c>
    </row>
    <row r="117" spans="1:7" hidden="1" x14ac:dyDescent="0.2">
      <c r="A117" s="3">
        <f t="shared" si="13"/>
        <v>97</v>
      </c>
      <c r="B117" s="18">
        <f t="shared" si="14"/>
        <v>0</v>
      </c>
      <c r="C117" s="27">
        <f t="shared" si="8"/>
        <v>0</v>
      </c>
      <c r="D117" s="27">
        <f t="shared" si="9"/>
        <v>0</v>
      </c>
      <c r="E117" s="27">
        <f t="shared" si="10"/>
        <v>0</v>
      </c>
      <c r="F117" s="18">
        <f t="shared" si="11"/>
        <v>0</v>
      </c>
      <c r="G117" s="28">
        <f t="shared" si="12"/>
        <v>0</v>
      </c>
    </row>
    <row r="118" spans="1:7" hidden="1" x14ac:dyDescent="0.2">
      <c r="A118" s="3">
        <f t="shared" si="13"/>
        <v>98</v>
      </c>
      <c r="B118" s="18">
        <f t="shared" si="14"/>
        <v>0</v>
      </c>
      <c r="C118" s="27">
        <f t="shared" si="8"/>
        <v>0</v>
      </c>
      <c r="D118" s="27">
        <f t="shared" si="9"/>
        <v>0</v>
      </c>
      <c r="E118" s="27">
        <f t="shared" si="10"/>
        <v>0</v>
      </c>
      <c r="F118" s="18">
        <f t="shared" si="11"/>
        <v>0</v>
      </c>
      <c r="G118" s="28">
        <f t="shared" si="12"/>
        <v>0</v>
      </c>
    </row>
    <row r="119" spans="1:7" hidden="1" x14ac:dyDescent="0.2">
      <c r="A119" s="3">
        <f t="shared" si="13"/>
        <v>99</v>
      </c>
      <c r="B119" s="18">
        <f t="shared" si="14"/>
        <v>0</v>
      </c>
      <c r="C119" s="27">
        <f t="shared" si="8"/>
        <v>0</v>
      </c>
      <c r="D119" s="27">
        <f t="shared" si="9"/>
        <v>0</v>
      </c>
      <c r="E119" s="27">
        <f t="shared" si="10"/>
        <v>0</v>
      </c>
      <c r="F119" s="18">
        <f t="shared" si="11"/>
        <v>0</v>
      </c>
      <c r="G119" s="28">
        <f t="shared" si="12"/>
        <v>0</v>
      </c>
    </row>
    <row r="120" spans="1:7" hidden="1" x14ac:dyDescent="0.2">
      <c r="A120" s="3">
        <f t="shared" si="13"/>
        <v>100</v>
      </c>
      <c r="B120" s="18">
        <f t="shared" si="14"/>
        <v>0</v>
      </c>
      <c r="C120" s="27">
        <f t="shared" si="8"/>
        <v>0</v>
      </c>
      <c r="D120" s="27">
        <f t="shared" si="9"/>
        <v>0</v>
      </c>
      <c r="E120" s="27">
        <f t="shared" si="10"/>
        <v>0</v>
      </c>
      <c r="F120" s="18">
        <f t="shared" si="11"/>
        <v>0</v>
      </c>
      <c r="G120" s="28">
        <f t="shared" si="12"/>
        <v>0</v>
      </c>
    </row>
    <row r="121" spans="1:7" hidden="1" x14ac:dyDescent="0.2">
      <c r="A121" s="3">
        <f t="shared" si="13"/>
        <v>101</v>
      </c>
      <c r="B121" s="18">
        <f t="shared" si="14"/>
        <v>0</v>
      </c>
      <c r="C121" s="27">
        <f t="shared" si="8"/>
        <v>0</v>
      </c>
      <c r="D121" s="27">
        <f t="shared" si="9"/>
        <v>0</v>
      </c>
      <c r="E121" s="27">
        <f t="shared" si="10"/>
        <v>0</v>
      </c>
      <c r="F121" s="18">
        <f t="shared" si="11"/>
        <v>0</v>
      </c>
      <c r="G121" s="28">
        <f t="shared" si="12"/>
        <v>0</v>
      </c>
    </row>
    <row r="122" spans="1:7" hidden="1" x14ac:dyDescent="0.2">
      <c r="A122" s="3">
        <f t="shared" si="13"/>
        <v>102</v>
      </c>
      <c r="B122" s="18">
        <f t="shared" si="14"/>
        <v>0</v>
      </c>
      <c r="C122" s="27">
        <f t="shared" si="8"/>
        <v>0</v>
      </c>
      <c r="D122" s="27">
        <f t="shared" si="9"/>
        <v>0</v>
      </c>
      <c r="E122" s="27">
        <f t="shared" si="10"/>
        <v>0</v>
      </c>
      <c r="F122" s="18">
        <f t="shared" si="11"/>
        <v>0</v>
      </c>
      <c r="G122" s="28">
        <f t="shared" si="12"/>
        <v>0</v>
      </c>
    </row>
    <row r="123" spans="1:7" hidden="1" x14ac:dyDescent="0.2">
      <c r="A123" s="3">
        <f t="shared" si="13"/>
        <v>103</v>
      </c>
      <c r="B123" s="18">
        <f t="shared" si="14"/>
        <v>0</v>
      </c>
      <c r="C123" s="27">
        <f t="shared" si="8"/>
        <v>0</v>
      </c>
      <c r="D123" s="27">
        <f t="shared" si="9"/>
        <v>0</v>
      </c>
      <c r="E123" s="27">
        <f t="shared" si="10"/>
        <v>0</v>
      </c>
      <c r="F123" s="18">
        <f t="shared" si="11"/>
        <v>0</v>
      </c>
      <c r="G123" s="28">
        <f t="shared" si="12"/>
        <v>0</v>
      </c>
    </row>
    <row r="124" spans="1:7" hidden="1" x14ac:dyDescent="0.2">
      <c r="A124" s="3">
        <f t="shared" si="13"/>
        <v>104</v>
      </c>
      <c r="B124" s="18">
        <f t="shared" si="14"/>
        <v>0</v>
      </c>
      <c r="C124" s="27">
        <f t="shared" si="8"/>
        <v>0</v>
      </c>
      <c r="D124" s="27">
        <f t="shared" si="9"/>
        <v>0</v>
      </c>
      <c r="E124" s="27">
        <f t="shared" si="10"/>
        <v>0</v>
      </c>
      <c r="F124" s="18">
        <f t="shared" si="11"/>
        <v>0</v>
      </c>
      <c r="G124" s="28">
        <f t="shared" si="12"/>
        <v>0</v>
      </c>
    </row>
    <row r="125" spans="1:7" hidden="1" x14ac:dyDescent="0.2">
      <c r="A125" s="3">
        <f t="shared" si="13"/>
        <v>105</v>
      </c>
      <c r="B125" s="18">
        <f t="shared" si="14"/>
        <v>0</v>
      </c>
      <c r="C125" s="27">
        <f t="shared" si="8"/>
        <v>0</v>
      </c>
      <c r="D125" s="27">
        <f t="shared" si="9"/>
        <v>0</v>
      </c>
      <c r="E125" s="27">
        <f t="shared" si="10"/>
        <v>0</v>
      </c>
      <c r="F125" s="18">
        <f t="shared" si="11"/>
        <v>0</v>
      </c>
      <c r="G125" s="28">
        <f t="shared" si="12"/>
        <v>0</v>
      </c>
    </row>
    <row r="126" spans="1:7" hidden="1" x14ac:dyDescent="0.2">
      <c r="A126" s="3">
        <f t="shared" si="13"/>
        <v>106</v>
      </c>
      <c r="B126" s="18">
        <f t="shared" si="14"/>
        <v>0</v>
      </c>
      <c r="C126" s="27">
        <f t="shared" si="8"/>
        <v>0</v>
      </c>
      <c r="D126" s="27">
        <f t="shared" si="9"/>
        <v>0</v>
      </c>
      <c r="E126" s="27">
        <f t="shared" si="10"/>
        <v>0</v>
      </c>
      <c r="F126" s="18">
        <f t="shared" si="11"/>
        <v>0</v>
      </c>
      <c r="G126" s="28">
        <f t="shared" si="12"/>
        <v>0</v>
      </c>
    </row>
    <row r="127" spans="1:7" hidden="1" x14ac:dyDescent="0.2">
      <c r="A127" s="3">
        <f t="shared" si="13"/>
        <v>107</v>
      </c>
      <c r="B127" s="18">
        <f t="shared" si="14"/>
        <v>0</v>
      </c>
      <c r="C127" s="27">
        <f t="shared" si="8"/>
        <v>0</v>
      </c>
      <c r="D127" s="27">
        <f t="shared" si="9"/>
        <v>0</v>
      </c>
      <c r="E127" s="27">
        <f t="shared" si="10"/>
        <v>0</v>
      </c>
      <c r="F127" s="18">
        <f t="shared" si="11"/>
        <v>0</v>
      </c>
      <c r="G127" s="28">
        <f t="shared" si="12"/>
        <v>0</v>
      </c>
    </row>
    <row r="128" spans="1:7" hidden="1" x14ac:dyDescent="0.2">
      <c r="A128" s="3">
        <f t="shared" si="13"/>
        <v>108</v>
      </c>
      <c r="B128" s="18">
        <f t="shared" si="14"/>
        <v>0</v>
      </c>
      <c r="C128" s="27">
        <f t="shared" si="8"/>
        <v>0</v>
      </c>
      <c r="D128" s="27">
        <f t="shared" si="9"/>
        <v>0</v>
      </c>
      <c r="E128" s="27">
        <f t="shared" si="10"/>
        <v>0</v>
      </c>
      <c r="F128" s="18">
        <f t="shared" si="11"/>
        <v>0</v>
      </c>
      <c r="G128" s="28">
        <f t="shared" si="12"/>
        <v>0</v>
      </c>
    </row>
    <row r="129" spans="1:7" hidden="1" x14ac:dyDescent="0.2">
      <c r="A129" s="3">
        <f t="shared" si="13"/>
        <v>109</v>
      </c>
      <c r="B129" s="18">
        <f t="shared" si="14"/>
        <v>0</v>
      </c>
      <c r="C129" s="27">
        <f t="shared" si="8"/>
        <v>0</v>
      </c>
      <c r="D129" s="27">
        <f t="shared" si="9"/>
        <v>0</v>
      </c>
      <c r="E129" s="27">
        <f t="shared" si="10"/>
        <v>0</v>
      </c>
      <c r="F129" s="18">
        <f t="shared" si="11"/>
        <v>0</v>
      </c>
      <c r="G129" s="28">
        <f t="shared" si="12"/>
        <v>0</v>
      </c>
    </row>
    <row r="130" spans="1:7" hidden="1" x14ac:dyDescent="0.2">
      <c r="A130" s="3">
        <f t="shared" si="13"/>
        <v>110</v>
      </c>
      <c r="B130" s="18">
        <f t="shared" si="14"/>
        <v>0</v>
      </c>
      <c r="C130" s="27">
        <f t="shared" si="8"/>
        <v>0</v>
      </c>
      <c r="D130" s="27">
        <f t="shared" si="9"/>
        <v>0</v>
      </c>
      <c r="E130" s="27">
        <f t="shared" si="10"/>
        <v>0</v>
      </c>
      <c r="F130" s="18">
        <f t="shared" si="11"/>
        <v>0</v>
      </c>
      <c r="G130" s="28">
        <f t="shared" si="12"/>
        <v>0</v>
      </c>
    </row>
    <row r="131" spans="1:7" hidden="1" x14ac:dyDescent="0.2">
      <c r="A131" s="3">
        <f t="shared" si="13"/>
        <v>111</v>
      </c>
      <c r="B131" s="18">
        <f t="shared" si="14"/>
        <v>0</v>
      </c>
      <c r="C131" s="27">
        <f t="shared" si="8"/>
        <v>0</v>
      </c>
      <c r="D131" s="27">
        <f t="shared" si="9"/>
        <v>0</v>
      </c>
      <c r="E131" s="27">
        <f t="shared" si="10"/>
        <v>0</v>
      </c>
      <c r="F131" s="18">
        <f t="shared" si="11"/>
        <v>0</v>
      </c>
      <c r="G131" s="28">
        <f t="shared" si="12"/>
        <v>0</v>
      </c>
    </row>
    <row r="132" spans="1:7" hidden="1" x14ac:dyDescent="0.2">
      <c r="A132" s="3">
        <f t="shared" si="13"/>
        <v>112</v>
      </c>
      <c r="B132" s="18">
        <f t="shared" si="14"/>
        <v>0</v>
      </c>
      <c r="C132" s="27">
        <f t="shared" si="8"/>
        <v>0</v>
      </c>
      <c r="D132" s="27">
        <f t="shared" si="9"/>
        <v>0</v>
      </c>
      <c r="E132" s="27">
        <f t="shared" si="10"/>
        <v>0</v>
      </c>
      <c r="F132" s="18">
        <f t="shared" si="11"/>
        <v>0</v>
      </c>
      <c r="G132" s="28">
        <f t="shared" si="12"/>
        <v>0</v>
      </c>
    </row>
    <row r="133" spans="1:7" hidden="1" x14ac:dyDescent="0.2">
      <c r="A133" s="3">
        <f t="shared" si="13"/>
        <v>113</v>
      </c>
      <c r="B133" s="18">
        <f t="shared" si="14"/>
        <v>0</v>
      </c>
      <c r="C133" s="27">
        <f t="shared" si="8"/>
        <v>0</v>
      </c>
      <c r="D133" s="27">
        <f t="shared" si="9"/>
        <v>0</v>
      </c>
      <c r="E133" s="27">
        <f t="shared" si="10"/>
        <v>0</v>
      </c>
      <c r="F133" s="18">
        <f t="shared" si="11"/>
        <v>0</v>
      </c>
      <c r="G133" s="28">
        <f t="shared" si="12"/>
        <v>0</v>
      </c>
    </row>
    <row r="134" spans="1:7" hidden="1" x14ac:dyDescent="0.2">
      <c r="A134" s="3">
        <f t="shared" si="13"/>
        <v>114</v>
      </c>
      <c r="B134" s="18">
        <f t="shared" si="14"/>
        <v>0</v>
      </c>
      <c r="C134" s="27">
        <f t="shared" si="8"/>
        <v>0</v>
      </c>
      <c r="D134" s="27">
        <f t="shared" si="9"/>
        <v>0</v>
      </c>
      <c r="E134" s="27">
        <f t="shared" si="10"/>
        <v>0</v>
      </c>
      <c r="F134" s="18">
        <f t="shared" si="11"/>
        <v>0</v>
      </c>
      <c r="G134" s="28">
        <f t="shared" si="12"/>
        <v>0</v>
      </c>
    </row>
    <row r="135" spans="1:7" hidden="1" x14ac:dyDescent="0.2">
      <c r="A135" s="3">
        <f t="shared" si="13"/>
        <v>115</v>
      </c>
      <c r="B135" s="18">
        <f t="shared" si="14"/>
        <v>0</v>
      </c>
      <c r="C135" s="27">
        <f t="shared" si="8"/>
        <v>0</v>
      </c>
      <c r="D135" s="27">
        <f t="shared" si="9"/>
        <v>0</v>
      </c>
      <c r="E135" s="27">
        <f t="shared" si="10"/>
        <v>0</v>
      </c>
      <c r="F135" s="18">
        <f t="shared" si="11"/>
        <v>0</v>
      </c>
      <c r="G135" s="28">
        <f t="shared" si="12"/>
        <v>0</v>
      </c>
    </row>
    <row r="136" spans="1:7" hidden="1" x14ac:dyDescent="0.2">
      <c r="A136" s="3">
        <f t="shared" si="13"/>
        <v>116</v>
      </c>
      <c r="B136" s="18">
        <f t="shared" si="14"/>
        <v>0</v>
      </c>
      <c r="C136" s="27">
        <f t="shared" si="8"/>
        <v>0</v>
      </c>
      <c r="D136" s="27">
        <f t="shared" si="9"/>
        <v>0</v>
      </c>
      <c r="E136" s="27">
        <f t="shared" si="10"/>
        <v>0</v>
      </c>
      <c r="F136" s="18">
        <f t="shared" si="11"/>
        <v>0</v>
      </c>
      <c r="G136" s="28">
        <f t="shared" si="12"/>
        <v>0</v>
      </c>
    </row>
    <row r="137" spans="1:7" hidden="1" x14ac:dyDescent="0.2">
      <c r="A137" s="3">
        <f t="shared" si="13"/>
        <v>117</v>
      </c>
      <c r="B137" s="18">
        <f t="shared" si="14"/>
        <v>0</v>
      </c>
      <c r="C137" s="27">
        <f t="shared" si="8"/>
        <v>0</v>
      </c>
      <c r="D137" s="27">
        <f t="shared" si="9"/>
        <v>0</v>
      </c>
      <c r="E137" s="27">
        <f t="shared" si="10"/>
        <v>0</v>
      </c>
      <c r="F137" s="18">
        <f t="shared" si="11"/>
        <v>0</v>
      </c>
      <c r="G137" s="28">
        <f t="shared" si="12"/>
        <v>0</v>
      </c>
    </row>
    <row r="138" spans="1:7" hidden="1" x14ac:dyDescent="0.2">
      <c r="A138" s="3">
        <f t="shared" si="13"/>
        <v>118</v>
      </c>
      <c r="B138" s="18">
        <f t="shared" si="14"/>
        <v>0</v>
      </c>
      <c r="C138" s="27">
        <f t="shared" si="8"/>
        <v>0</v>
      </c>
      <c r="D138" s="27">
        <f t="shared" si="9"/>
        <v>0</v>
      </c>
      <c r="E138" s="27">
        <f t="shared" si="10"/>
        <v>0</v>
      </c>
      <c r="F138" s="18">
        <f t="shared" si="11"/>
        <v>0</v>
      </c>
      <c r="G138" s="28">
        <f t="shared" si="12"/>
        <v>0</v>
      </c>
    </row>
    <row r="139" spans="1:7" hidden="1" x14ac:dyDescent="0.2">
      <c r="A139" s="3">
        <f t="shared" si="13"/>
        <v>119</v>
      </c>
      <c r="B139" s="18">
        <f t="shared" si="14"/>
        <v>0</v>
      </c>
      <c r="C139" s="27">
        <f t="shared" si="8"/>
        <v>0</v>
      </c>
      <c r="D139" s="27">
        <f t="shared" si="9"/>
        <v>0</v>
      </c>
      <c r="E139" s="27">
        <f t="shared" si="10"/>
        <v>0</v>
      </c>
      <c r="F139" s="18">
        <f t="shared" si="11"/>
        <v>0</v>
      </c>
      <c r="G139" s="28">
        <f t="shared" si="12"/>
        <v>0</v>
      </c>
    </row>
    <row r="140" spans="1:7" hidden="1" x14ac:dyDescent="0.2">
      <c r="A140" s="3">
        <f t="shared" si="13"/>
        <v>120</v>
      </c>
      <c r="B140" s="18">
        <f t="shared" si="14"/>
        <v>0</v>
      </c>
      <c r="C140" s="27">
        <f t="shared" si="8"/>
        <v>0</v>
      </c>
      <c r="D140" s="27">
        <f t="shared" si="9"/>
        <v>0</v>
      </c>
      <c r="E140" s="27">
        <f t="shared" si="10"/>
        <v>0</v>
      </c>
      <c r="F140" s="18">
        <f t="shared" si="11"/>
        <v>0</v>
      </c>
      <c r="G140" s="28">
        <f t="shared" si="12"/>
        <v>0</v>
      </c>
    </row>
    <row r="141" spans="1:7" hidden="1" x14ac:dyDescent="0.2">
      <c r="A141" s="3">
        <f t="shared" si="13"/>
        <v>121</v>
      </c>
      <c r="B141" s="18">
        <f t="shared" si="14"/>
        <v>0</v>
      </c>
      <c r="C141" s="27">
        <f t="shared" si="8"/>
        <v>0</v>
      </c>
      <c r="D141" s="27">
        <f t="shared" si="9"/>
        <v>0</v>
      </c>
      <c r="E141" s="27">
        <f t="shared" si="10"/>
        <v>0</v>
      </c>
      <c r="F141" s="18">
        <f t="shared" si="11"/>
        <v>0</v>
      </c>
      <c r="G141" s="28">
        <f t="shared" si="12"/>
        <v>0</v>
      </c>
    </row>
    <row r="142" spans="1:7" hidden="1" x14ac:dyDescent="0.2">
      <c r="A142" s="3">
        <f t="shared" si="13"/>
        <v>122</v>
      </c>
      <c r="B142" s="18">
        <f t="shared" si="14"/>
        <v>0</v>
      </c>
      <c r="C142" s="27">
        <f t="shared" si="8"/>
        <v>0</v>
      </c>
      <c r="D142" s="27">
        <f t="shared" si="9"/>
        <v>0</v>
      </c>
      <c r="E142" s="27">
        <f t="shared" si="10"/>
        <v>0</v>
      </c>
      <c r="F142" s="18">
        <f t="shared" si="11"/>
        <v>0</v>
      </c>
      <c r="G142" s="28">
        <f t="shared" si="12"/>
        <v>0</v>
      </c>
    </row>
    <row r="143" spans="1:7" hidden="1" x14ac:dyDescent="0.2">
      <c r="A143" s="3">
        <f t="shared" si="13"/>
        <v>123</v>
      </c>
      <c r="B143" s="18">
        <f t="shared" si="14"/>
        <v>0</v>
      </c>
      <c r="C143" s="27">
        <f t="shared" si="8"/>
        <v>0</v>
      </c>
      <c r="D143" s="27">
        <f t="shared" si="9"/>
        <v>0</v>
      </c>
      <c r="E143" s="27">
        <f t="shared" si="10"/>
        <v>0</v>
      </c>
      <c r="F143" s="18">
        <f t="shared" si="11"/>
        <v>0</v>
      </c>
      <c r="G143" s="28">
        <f t="shared" si="12"/>
        <v>0</v>
      </c>
    </row>
    <row r="144" spans="1:7" hidden="1" x14ac:dyDescent="0.2">
      <c r="A144" s="3">
        <f t="shared" si="13"/>
        <v>124</v>
      </c>
      <c r="B144" s="18">
        <f t="shared" si="14"/>
        <v>0</v>
      </c>
      <c r="C144" s="27">
        <f t="shared" si="8"/>
        <v>0</v>
      </c>
      <c r="D144" s="27">
        <f t="shared" si="9"/>
        <v>0</v>
      </c>
      <c r="E144" s="27">
        <f t="shared" si="10"/>
        <v>0</v>
      </c>
      <c r="F144" s="18">
        <f t="shared" si="11"/>
        <v>0</v>
      </c>
      <c r="G144" s="28">
        <f t="shared" si="12"/>
        <v>0</v>
      </c>
    </row>
    <row r="145" spans="1:7" hidden="1" x14ac:dyDescent="0.2">
      <c r="A145" s="3">
        <f t="shared" si="13"/>
        <v>125</v>
      </c>
      <c r="B145" s="18">
        <f t="shared" si="14"/>
        <v>0</v>
      </c>
      <c r="C145" s="27">
        <f t="shared" si="8"/>
        <v>0</v>
      </c>
      <c r="D145" s="27">
        <f t="shared" si="9"/>
        <v>0</v>
      </c>
      <c r="E145" s="27">
        <f t="shared" si="10"/>
        <v>0</v>
      </c>
      <c r="F145" s="18">
        <f t="shared" si="11"/>
        <v>0</v>
      </c>
      <c r="G145" s="28">
        <f t="shared" si="12"/>
        <v>0</v>
      </c>
    </row>
    <row r="146" spans="1:7" hidden="1" x14ac:dyDescent="0.2">
      <c r="A146" s="3">
        <f t="shared" si="13"/>
        <v>126</v>
      </c>
      <c r="B146" s="18">
        <f t="shared" si="14"/>
        <v>0</v>
      </c>
      <c r="C146" s="27">
        <f t="shared" si="8"/>
        <v>0</v>
      </c>
      <c r="D146" s="27">
        <f t="shared" si="9"/>
        <v>0</v>
      </c>
      <c r="E146" s="27">
        <f t="shared" si="10"/>
        <v>0</v>
      </c>
      <c r="F146" s="18">
        <f t="shared" si="11"/>
        <v>0</v>
      </c>
      <c r="G146" s="28">
        <f t="shared" si="12"/>
        <v>0</v>
      </c>
    </row>
    <row r="147" spans="1:7" hidden="1" x14ac:dyDescent="0.2">
      <c r="A147" s="3">
        <f t="shared" si="13"/>
        <v>127</v>
      </c>
      <c r="B147" s="18">
        <f t="shared" si="14"/>
        <v>0</v>
      </c>
      <c r="C147" s="27">
        <f t="shared" si="8"/>
        <v>0</v>
      </c>
      <c r="D147" s="27">
        <f t="shared" si="9"/>
        <v>0</v>
      </c>
      <c r="E147" s="27">
        <f t="shared" si="10"/>
        <v>0</v>
      </c>
      <c r="F147" s="18">
        <f t="shared" si="11"/>
        <v>0</v>
      </c>
      <c r="G147" s="28">
        <f t="shared" si="12"/>
        <v>0</v>
      </c>
    </row>
    <row r="148" spans="1:7" hidden="1" x14ac:dyDescent="0.2">
      <c r="A148" s="3">
        <f t="shared" si="13"/>
        <v>128</v>
      </c>
      <c r="B148" s="18">
        <f t="shared" si="14"/>
        <v>0</v>
      </c>
      <c r="C148" s="27">
        <f t="shared" si="8"/>
        <v>0</v>
      </c>
      <c r="D148" s="27">
        <f t="shared" si="9"/>
        <v>0</v>
      </c>
      <c r="E148" s="27">
        <f t="shared" si="10"/>
        <v>0</v>
      </c>
      <c r="F148" s="18">
        <f t="shared" si="11"/>
        <v>0</v>
      </c>
      <c r="G148" s="28">
        <f t="shared" si="12"/>
        <v>0</v>
      </c>
    </row>
    <row r="149" spans="1:7" hidden="1" x14ac:dyDescent="0.2">
      <c r="A149" s="3">
        <f t="shared" si="13"/>
        <v>129</v>
      </c>
      <c r="B149" s="18">
        <f t="shared" si="14"/>
        <v>0</v>
      </c>
      <c r="C149" s="27">
        <f t="shared" ref="C149:C212" si="15">IF(A149&lt;=$D$10,D149+$D$13,0)</f>
        <v>0</v>
      </c>
      <c r="D149" s="27">
        <f t="shared" ref="D149:D212" si="16">E149+F149</f>
        <v>0</v>
      </c>
      <c r="E149" s="27">
        <f t="shared" ref="E149:E212" si="17">B149*$D$11</f>
        <v>0</v>
      </c>
      <c r="F149" s="18">
        <f t="shared" ref="F149:F212" si="18">IF(A149&lt;=$D$10,$D$12*-1,0)</f>
        <v>0</v>
      </c>
      <c r="G149" s="28">
        <f t="shared" ref="G149:G212" si="19">B149-F149</f>
        <v>0</v>
      </c>
    </row>
    <row r="150" spans="1:7" hidden="1" x14ac:dyDescent="0.2">
      <c r="A150" s="3">
        <f t="shared" ref="A150:A213" si="20">A149+1</f>
        <v>130</v>
      </c>
      <c r="B150" s="18">
        <f t="shared" ref="B150:B213" si="21">B149-F149</f>
        <v>0</v>
      </c>
      <c r="C150" s="27">
        <f t="shared" si="15"/>
        <v>0</v>
      </c>
      <c r="D150" s="27">
        <f t="shared" si="16"/>
        <v>0</v>
      </c>
      <c r="E150" s="27">
        <f t="shared" si="17"/>
        <v>0</v>
      </c>
      <c r="F150" s="18">
        <f t="shared" si="18"/>
        <v>0</v>
      </c>
      <c r="G150" s="28">
        <f t="shared" si="19"/>
        <v>0</v>
      </c>
    </row>
    <row r="151" spans="1:7" hidden="1" x14ac:dyDescent="0.2">
      <c r="A151" s="3">
        <f t="shared" si="20"/>
        <v>131</v>
      </c>
      <c r="B151" s="18">
        <f t="shared" si="21"/>
        <v>0</v>
      </c>
      <c r="C151" s="27">
        <f t="shared" si="15"/>
        <v>0</v>
      </c>
      <c r="D151" s="27">
        <f t="shared" si="16"/>
        <v>0</v>
      </c>
      <c r="E151" s="27">
        <f t="shared" si="17"/>
        <v>0</v>
      </c>
      <c r="F151" s="18">
        <f t="shared" si="18"/>
        <v>0</v>
      </c>
      <c r="G151" s="28">
        <f t="shared" si="19"/>
        <v>0</v>
      </c>
    </row>
    <row r="152" spans="1:7" hidden="1" x14ac:dyDescent="0.2">
      <c r="A152" s="3">
        <f t="shared" si="20"/>
        <v>132</v>
      </c>
      <c r="B152" s="18">
        <f t="shared" si="21"/>
        <v>0</v>
      </c>
      <c r="C152" s="27">
        <f t="shared" si="15"/>
        <v>0</v>
      </c>
      <c r="D152" s="27">
        <f t="shared" si="16"/>
        <v>0</v>
      </c>
      <c r="E152" s="27">
        <f t="shared" si="17"/>
        <v>0</v>
      </c>
      <c r="F152" s="18">
        <f t="shared" si="18"/>
        <v>0</v>
      </c>
      <c r="G152" s="28">
        <f t="shared" si="19"/>
        <v>0</v>
      </c>
    </row>
    <row r="153" spans="1:7" hidden="1" x14ac:dyDescent="0.2">
      <c r="A153" s="3">
        <f t="shared" si="20"/>
        <v>133</v>
      </c>
      <c r="B153" s="18">
        <f t="shared" si="21"/>
        <v>0</v>
      </c>
      <c r="C153" s="27">
        <f t="shared" si="15"/>
        <v>0</v>
      </c>
      <c r="D153" s="27">
        <f t="shared" si="16"/>
        <v>0</v>
      </c>
      <c r="E153" s="27">
        <f t="shared" si="17"/>
        <v>0</v>
      </c>
      <c r="F153" s="18">
        <f t="shared" si="18"/>
        <v>0</v>
      </c>
      <c r="G153" s="28">
        <f t="shared" si="19"/>
        <v>0</v>
      </c>
    </row>
    <row r="154" spans="1:7" hidden="1" x14ac:dyDescent="0.2">
      <c r="A154" s="3">
        <f t="shared" si="20"/>
        <v>134</v>
      </c>
      <c r="B154" s="18">
        <f t="shared" si="21"/>
        <v>0</v>
      </c>
      <c r="C154" s="27">
        <f t="shared" si="15"/>
        <v>0</v>
      </c>
      <c r="D154" s="27">
        <f t="shared" si="16"/>
        <v>0</v>
      </c>
      <c r="E154" s="27">
        <f t="shared" si="17"/>
        <v>0</v>
      </c>
      <c r="F154" s="18">
        <f t="shared" si="18"/>
        <v>0</v>
      </c>
      <c r="G154" s="28">
        <f t="shared" si="19"/>
        <v>0</v>
      </c>
    </row>
    <row r="155" spans="1:7" hidden="1" x14ac:dyDescent="0.2">
      <c r="A155" s="3">
        <f t="shared" si="20"/>
        <v>135</v>
      </c>
      <c r="B155" s="18">
        <f t="shared" si="21"/>
        <v>0</v>
      </c>
      <c r="C155" s="27">
        <f t="shared" si="15"/>
        <v>0</v>
      </c>
      <c r="D155" s="27">
        <f t="shared" si="16"/>
        <v>0</v>
      </c>
      <c r="E155" s="27">
        <f t="shared" si="17"/>
        <v>0</v>
      </c>
      <c r="F155" s="18">
        <f t="shared" si="18"/>
        <v>0</v>
      </c>
      <c r="G155" s="28">
        <f t="shared" si="19"/>
        <v>0</v>
      </c>
    </row>
    <row r="156" spans="1:7" hidden="1" x14ac:dyDescent="0.2">
      <c r="A156" s="3">
        <f t="shared" si="20"/>
        <v>136</v>
      </c>
      <c r="B156" s="18">
        <f t="shared" si="21"/>
        <v>0</v>
      </c>
      <c r="C156" s="27">
        <f t="shared" si="15"/>
        <v>0</v>
      </c>
      <c r="D156" s="27">
        <f t="shared" si="16"/>
        <v>0</v>
      </c>
      <c r="E156" s="27">
        <f t="shared" si="17"/>
        <v>0</v>
      </c>
      <c r="F156" s="18">
        <f t="shared" si="18"/>
        <v>0</v>
      </c>
      <c r="G156" s="28">
        <f t="shared" si="19"/>
        <v>0</v>
      </c>
    </row>
    <row r="157" spans="1:7" hidden="1" x14ac:dyDescent="0.2">
      <c r="A157" s="3">
        <f t="shared" si="20"/>
        <v>137</v>
      </c>
      <c r="B157" s="18">
        <f t="shared" si="21"/>
        <v>0</v>
      </c>
      <c r="C157" s="27">
        <f t="shared" si="15"/>
        <v>0</v>
      </c>
      <c r="D157" s="27">
        <f t="shared" si="16"/>
        <v>0</v>
      </c>
      <c r="E157" s="27">
        <f t="shared" si="17"/>
        <v>0</v>
      </c>
      <c r="F157" s="18">
        <f t="shared" si="18"/>
        <v>0</v>
      </c>
      <c r="G157" s="28">
        <f t="shared" si="19"/>
        <v>0</v>
      </c>
    </row>
    <row r="158" spans="1:7" hidden="1" x14ac:dyDescent="0.2">
      <c r="A158" s="3">
        <f t="shared" si="20"/>
        <v>138</v>
      </c>
      <c r="B158" s="18">
        <f t="shared" si="21"/>
        <v>0</v>
      </c>
      <c r="C158" s="27">
        <f t="shared" si="15"/>
        <v>0</v>
      </c>
      <c r="D158" s="27">
        <f t="shared" si="16"/>
        <v>0</v>
      </c>
      <c r="E158" s="27">
        <f t="shared" si="17"/>
        <v>0</v>
      </c>
      <c r="F158" s="18">
        <f t="shared" si="18"/>
        <v>0</v>
      </c>
      <c r="G158" s="28">
        <f t="shared" si="19"/>
        <v>0</v>
      </c>
    </row>
    <row r="159" spans="1:7" hidden="1" x14ac:dyDescent="0.2">
      <c r="A159" s="3">
        <f t="shared" si="20"/>
        <v>139</v>
      </c>
      <c r="B159" s="18">
        <f t="shared" si="21"/>
        <v>0</v>
      </c>
      <c r="C159" s="27">
        <f t="shared" si="15"/>
        <v>0</v>
      </c>
      <c r="D159" s="27">
        <f t="shared" si="16"/>
        <v>0</v>
      </c>
      <c r="E159" s="27">
        <f t="shared" si="17"/>
        <v>0</v>
      </c>
      <c r="F159" s="18">
        <f t="shared" si="18"/>
        <v>0</v>
      </c>
      <c r="G159" s="28">
        <f t="shared" si="19"/>
        <v>0</v>
      </c>
    </row>
    <row r="160" spans="1:7" hidden="1" x14ac:dyDescent="0.2">
      <c r="A160" s="3">
        <f t="shared" si="20"/>
        <v>140</v>
      </c>
      <c r="B160" s="18">
        <f t="shared" si="21"/>
        <v>0</v>
      </c>
      <c r="C160" s="27">
        <f t="shared" si="15"/>
        <v>0</v>
      </c>
      <c r="D160" s="27">
        <f t="shared" si="16"/>
        <v>0</v>
      </c>
      <c r="E160" s="27">
        <f t="shared" si="17"/>
        <v>0</v>
      </c>
      <c r="F160" s="18">
        <f t="shared" si="18"/>
        <v>0</v>
      </c>
      <c r="G160" s="28">
        <f t="shared" si="19"/>
        <v>0</v>
      </c>
    </row>
    <row r="161" spans="1:7" hidden="1" x14ac:dyDescent="0.2">
      <c r="A161" s="3">
        <f t="shared" si="20"/>
        <v>141</v>
      </c>
      <c r="B161" s="18">
        <f t="shared" si="21"/>
        <v>0</v>
      </c>
      <c r="C161" s="27">
        <f t="shared" si="15"/>
        <v>0</v>
      </c>
      <c r="D161" s="27">
        <f t="shared" si="16"/>
        <v>0</v>
      </c>
      <c r="E161" s="27">
        <f t="shared" si="17"/>
        <v>0</v>
      </c>
      <c r="F161" s="18">
        <f t="shared" si="18"/>
        <v>0</v>
      </c>
      <c r="G161" s="28">
        <f t="shared" si="19"/>
        <v>0</v>
      </c>
    </row>
    <row r="162" spans="1:7" hidden="1" x14ac:dyDescent="0.2">
      <c r="A162" s="3">
        <f t="shared" si="20"/>
        <v>142</v>
      </c>
      <c r="B162" s="18">
        <f t="shared" si="21"/>
        <v>0</v>
      </c>
      <c r="C162" s="27">
        <f t="shared" si="15"/>
        <v>0</v>
      </c>
      <c r="D162" s="27">
        <f t="shared" si="16"/>
        <v>0</v>
      </c>
      <c r="E162" s="27">
        <f t="shared" si="17"/>
        <v>0</v>
      </c>
      <c r="F162" s="18">
        <f t="shared" si="18"/>
        <v>0</v>
      </c>
      <c r="G162" s="28">
        <f t="shared" si="19"/>
        <v>0</v>
      </c>
    </row>
    <row r="163" spans="1:7" hidden="1" x14ac:dyDescent="0.2">
      <c r="A163" s="3">
        <f t="shared" si="20"/>
        <v>143</v>
      </c>
      <c r="B163" s="18">
        <f t="shared" si="21"/>
        <v>0</v>
      </c>
      <c r="C163" s="27">
        <f t="shared" si="15"/>
        <v>0</v>
      </c>
      <c r="D163" s="27">
        <f t="shared" si="16"/>
        <v>0</v>
      </c>
      <c r="E163" s="27">
        <f t="shared" si="17"/>
        <v>0</v>
      </c>
      <c r="F163" s="18">
        <f t="shared" si="18"/>
        <v>0</v>
      </c>
      <c r="G163" s="28">
        <f t="shared" si="19"/>
        <v>0</v>
      </c>
    </row>
    <row r="164" spans="1:7" hidden="1" x14ac:dyDescent="0.2">
      <c r="A164" s="3">
        <f t="shared" si="20"/>
        <v>144</v>
      </c>
      <c r="B164" s="18">
        <f t="shared" si="21"/>
        <v>0</v>
      </c>
      <c r="C164" s="27">
        <f t="shared" si="15"/>
        <v>0</v>
      </c>
      <c r="D164" s="27">
        <f t="shared" si="16"/>
        <v>0</v>
      </c>
      <c r="E164" s="27">
        <f t="shared" si="17"/>
        <v>0</v>
      </c>
      <c r="F164" s="18">
        <f t="shared" si="18"/>
        <v>0</v>
      </c>
      <c r="G164" s="28">
        <f t="shared" si="19"/>
        <v>0</v>
      </c>
    </row>
    <row r="165" spans="1:7" hidden="1" x14ac:dyDescent="0.2">
      <c r="A165" s="3">
        <f t="shared" si="20"/>
        <v>145</v>
      </c>
      <c r="B165" s="18">
        <f t="shared" si="21"/>
        <v>0</v>
      </c>
      <c r="C165" s="27">
        <f t="shared" si="15"/>
        <v>0</v>
      </c>
      <c r="D165" s="27">
        <f t="shared" si="16"/>
        <v>0</v>
      </c>
      <c r="E165" s="27">
        <f t="shared" si="17"/>
        <v>0</v>
      </c>
      <c r="F165" s="18">
        <f t="shared" si="18"/>
        <v>0</v>
      </c>
      <c r="G165" s="28">
        <f t="shared" si="19"/>
        <v>0</v>
      </c>
    </row>
    <row r="166" spans="1:7" hidden="1" x14ac:dyDescent="0.2">
      <c r="A166" s="3">
        <f t="shared" si="20"/>
        <v>146</v>
      </c>
      <c r="B166" s="18">
        <f t="shared" si="21"/>
        <v>0</v>
      </c>
      <c r="C166" s="27">
        <f t="shared" si="15"/>
        <v>0</v>
      </c>
      <c r="D166" s="27">
        <f t="shared" si="16"/>
        <v>0</v>
      </c>
      <c r="E166" s="27">
        <f t="shared" si="17"/>
        <v>0</v>
      </c>
      <c r="F166" s="18">
        <f t="shared" si="18"/>
        <v>0</v>
      </c>
      <c r="G166" s="28">
        <f t="shared" si="19"/>
        <v>0</v>
      </c>
    </row>
    <row r="167" spans="1:7" hidden="1" x14ac:dyDescent="0.2">
      <c r="A167" s="3">
        <f t="shared" si="20"/>
        <v>147</v>
      </c>
      <c r="B167" s="18">
        <f t="shared" si="21"/>
        <v>0</v>
      </c>
      <c r="C167" s="27">
        <f t="shared" si="15"/>
        <v>0</v>
      </c>
      <c r="D167" s="27">
        <f t="shared" si="16"/>
        <v>0</v>
      </c>
      <c r="E167" s="27">
        <f t="shared" si="17"/>
        <v>0</v>
      </c>
      <c r="F167" s="18">
        <f t="shared" si="18"/>
        <v>0</v>
      </c>
      <c r="G167" s="28">
        <f t="shared" si="19"/>
        <v>0</v>
      </c>
    </row>
    <row r="168" spans="1:7" hidden="1" x14ac:dyDescent="0.2">
      <c r="A168" s="3">
        <f t="shared" si="20"/>
        <v>148</v>
      </c>
      <c r="B168" s="18">
        <f t="shared" si="21"/>
        <v>0</v>
      </c>
      <c r="C168" s="27">
        <f t="shared" si="15"/>
        <v>0</v>
      </c>
      <c r="D168" s="27">
        <f t="shared" si="16"/>
        <v>0</v>
      </c>
      <c r="E168" s="27">
        <f t="shared" si="17"/>
        <v>0</v>
      </c>
      <c r="F168" s="18">
        <f t="shared" si="18"/>
        <v>0</v>
      </c>
      <c r="G168" s="28">
        <f t="shared" si="19"/>
        <v>0</v>
      </c>
    </row>
    <row r="169" spans="1:7" hidden="1" x14ac:dyDescent="0.2">
      <c r="A169" s="3">
        <f t="shared" si="20"/>
        <v>149</v>
      </c>
      <c r="B169" s="18">
        <f t="shared" si="21"/>
        <v>0</v>
      </c>
      <c r="C169" s="27">
        <f t="shared" si="15"/>
        <v>0</v>
      </c>
      <c r="D169" s="27">
        <f t="shared" si="16"/>
        <v>0</v>
      </c>
      <c r="E169" s="27">
        <f t="shared" si="17"/>
        <v>0</v>
      </c>
      <c r="F169" s="18">
        <f t="shared" si="18"/>
        <v>0</v>
      </c>
      <c r="G169" s="28">
        <f t="shared" si="19"/>
        <v>0</v>
      </c>
    </row>
    <row r="170" spans="1:7" hidden="1" x14ac:dyDescent="0.2">
      <c r="A170" s="3">
        <f t="shared" si="20"/>
        <v>150</v>
      </c>
      <c r="B170" s="18">
        <f t="shared" si="21"/>
        <v>0</v>
      </c>
      <c r="C170" s="27">
        <f t="shared" si="15"/>
        <v>0</v>
      </c>
      <c r="D170" s="27">
        <f t="shared" si="16"/>
        <v>0</v>
      </c>
      <c r="E170" s="27">
        <f t="shared" si="17"/>
        <v>0</v>
      </c>
      <c r="F170" s="18">
        <f t="shared" si="18"/>
        <v>0</v>
      </c>
      <c r="G170" s="28">
        <f t="shared" si="19"/>
        <v>0</v>
      </c>
    </row>
    <row r="171" spans="1:7" hidden="1" x14ac:dyDescent="0.2">
      <c r="A171" s="3">
        <f t="shared" si="20"/>
        <v>151</v>
      </c>
      <c r="B171" s="18">
        <f t="shared" si="21"/>
        <v>0</v>
      </c>
      <c r="C171" s="27">
        <f t="shared" si="15"/>
        <v>0</v>
      </c>
      <c r="D171" s="27">
        <f t="shared" si="16"/>
        <v>0</v>
      </c>
      <c r="E171" s="27">
        <f t="shared" si="17"/>
        <v>0</v>
      </c>
      <c r="F171" s="18">
        <f t="shared" si="18"/>
        <v>0</v>
      </c>
      <c r="G171" s="28">
        <f t="shared" si="19"/>
        <v>0</v>
      </c>
    </row>
    <row r="172" spans="1:7" hidden="1" x14ac:dyDescent="0.2">
      <c r="A172" s="3">
        <f t="shared" si="20"/>
        <v>152</v>
      </c>
      <c r="B172" s="18">
        <f t="shared" si="21"/>
        <v>0</v>
      </c>
      <c r="C172" s="27">
        <f t="shared" si="15"/>
        <v>0</v>
      </c>
      <c r="D172" s="27">
        <f t="shared" si="16"/>
        <v>0</v>
      </c>
      <c r="E172" s="27">
        <f t="shared" si="17"/>
        <v>0</v>
      </c>
      <c r="F172" s="18">
        <f t="shared" si="18"/>
        <v>0</v>
      </c>
      <c r="G172" s="28">
        <f t="shared" si="19"/>
        <v>0</v>
      </c>
    </row>
    <row r="173" spans="1:7" hidden="1" x14ac:dyDescent="0.2">
      <c r="A173" s="3">
        <f t="shared" si="20"/>
        <v>153</v>
      </c>
      <c r="B173" s="18">
        <f t="shared" si="21"/>
        <v>0</v>
      </c>
      <c r="C173" s="27">
        <f t="shared" si="15"/>
        <v>0</v>
      </c>
      <c r="D173" s="27">
        <f t="shared" si="16"/>
        <v>0</v>
      </c>
      <c r="E173" s="27">
        <f t="shared" si="17"/>
        <v>0</v>
      </c>
      <c r="F173" s="18">
        <f t="shared" si="18"/>
        <v>0</v>
      </c>
      <c r="G173" s="28">
        <f t="shared" si="19"/>
        <v>0</v>
      </c>
    </row>
    <row r="174" spans="1:7" hidden="1" x14ac:dyDescent="0.2">
      <c r="A174" s="3">
        <f t="shared" si="20"/>
        <v>154</v>
      </c>
      <c r="B174" s="18">
        <f t="shared" si="21"/>
        <v>0</v>
      </c>
      <c r="C174" s="27">
        <f t="shared" si="15"/>
        <v>0</v>
      </c>
      <c r="D174" s="27">
        <f t="shared" si="16"/>
        <v>0</v>
      </c>
      <c r="E174" s="27">
        <f t="shared" si="17"/>
        <v>0</v>
      </c>
      <c r="F174" s="18">
        <f t="shared" si="18"/>
        <v>0</v>
      </c>
      <c r="G174" s="28">
        <f t="shared" si="19"/>
        <v>0</v>
      </c>
    </row>
    <row r="175" spans="1:7" hidden="1" x14ac:dyDescent="0.2">
      <c r="A175" s="3">
        <f t="shared" si="20"/>
        <v>155</v>
      </c>
      <c r="B175" s="18">
        <f t="shared" si="21"/>
        <v>0</v>
      </c>
      <c r="C175" s="27">
        <f t="shared" si="15"/>
        <v>0</v>
      </c>
      <c r="D175" s="27">
        <f t="shared" si="16"/>
        <v>0</v>
      </c>
      <c r="E175" s="27">
        <f t="shared" si="17"/>
        <v>0</v>
      </c>
      <c r="F175" s="18">
        <f t="shared" si="18"/>
        <v>0</v>
      </c>
      <c r="G175" s="28">
        <f t="shared" si="19"/>
        <v>0</v>
      </c>
    </row>
    <row r="176" spans="1:7" hidden="1" x14ac:dyDescent="0.2">
      <c r="A176" s="3">
        <f t="shared" si="20"/>
        <v>156</v>
      </c>
      <c r="B176" s="18">
        <f t="shared" si="21"/>
        <v>0</v>
      </c>
      <c r="C176" s="27">
        <f t="shared" si="15"/>
        <v>0</v>
      </c>
      <c r="D176" s="27">
        <f t="shared" si="16"/>
        <v>0</v>
      </c>
      <c r="E176" s="27">
        <f t="shared" si="17"/>
        <v>0</v>
      </c>
      <c r="F176" s="18">
        <f t="shared" si="18"/>
        <v>0</v>
      </c>
      <c r="G176" s="28">
        <f t="shared" si="19"/>
        <v>0</v>
      </c>
    </row>
    <row r="177" spans="1:7" hidden="1" x14ac:dyDescent="0.2">
      <c r="A177" s="3">
        <f t="shared" si="20"/>
        <v>157</v>
      </c>
      <c r="B177" s="18">
        <f t="shared" si="21"/>
        <v>0</v>
      </c>
      <c r="C177" s="27">
        <f t="shared" si="15"/>
        <v>0</v>
      </c>
      <c r="D177" s="27">
        <f t="shared" si="16"/>
        <v>0</v>
      </c>
      <c r="E177" s="27">
        <f t="shared" si="17"/>
        <v>0</v>
      </c>
      <c r="F177" s="18">
        <f t="shared" si="18"/>
        <v>0</v>
      </c>
      <c r="G177" s="28">
        <f t="shared" si="19"/>
        <v>0</v>
      </c>
    </row>
    <row r="178" spans="1:7" hidden="1" x14ac:dyDescent="0.2">
      <c r="A178" s="3">
        <f t="shared" si="20"/>
        <v>158</v>
      </c>
      <c r="B178" s="18">
        <f t="shared" si="21"/>
        <v>0</v>
      </c>
      <c r="C178" s="27">
        <f t="shared" si="15"/>
        <v>0</v>
      </c>
      <c r="D178" s="27">
        <f t="shared" si="16"/>
        <v>0</v>
      </c>
      <c r="E178" s="27">
        <f t="shared" si="17"/>
        <v>0</v>
      </c>
      <c r="F178" s="18">
        <f t="shared" si="18"/>
        <v>0</v>
      </c>
      <c r="G178" s="28">
        <f t="shared" si="19"/>
        <v>0</v>
      </c>
    </row>
    <row r="179" spans="1:7" hidden="1" x14ac:dyDescent="0.2">
      <c r="A179" s="3">
        <f t="shared" si="20"/>
        <v>159</v>
      </c>
      <c r="B179" s="18">
        <f t="shared" si="21"/>
        <v>0</v>
      </c>
      <c r="C179" s="27">
        <f t="shared" si="15"/>
        <v>0</v>
      </c>
      <c r="D179" s="27">
        <f t="shared" si="16"/>
        <v>0</v>
      </c>
      <c r="E179" s="27">
        <f t="shared" si="17"/>
        <v>0</v>
      </c>
      <c r="F179" s="18">
        <f t="shared" si="18"/>
        <v>0</v>
      </c>
      <c r="G179" s="28">
        <f t="shared" si="19"/>
        <v>0</v>
      </c>
    </row>
    <row r="180" spans="1:7" hidden="1" x14ac:dyDescent="0.2">
      <c r="A180" s="3">
        <f t="shared" si="20"/>
        <v>160</v>
      </c>
      <c r="B180" s="18">
        <f t="shared" si="21"/>
        <v>0</v>
      </c>
      <c r="C180" s="27">
        <f t="shared" si="15"/>
        <v>0</v>
      </c>
      <c r="D180" s="27">
        <f t="shared" si="16"/>
        <v>0</v>
      </c>
      <c r="E180" s="27">
        <f t="shared" si="17"/>
        <v>0</v>
      </c>
      <c r="F180" s="18">
        <f t="shared" si="18"/>
        <v>0</v>
      </c>
      <c r="G180" s="28">
        <f t="shared" si="19"/>
        <v>0</v>
      </c>
    </row>
    <row r="181" spans="1:7" hidden="1" x14ac:dyDescent="0.2">
      <c r="A181" s="3">
        <f t="shared" si="20"/>
        <v>161</v>
      </c>
      <c r="B181" s="18">
        <f t="shared" si="21"/>
        <v>0</v>
      </c>
      <c r="C181" s="27">
        <f t="shared" si="15"/>
        <v>0</v>
      </c>
      <c r="D181" s="27">
        <f t="shared" si="16"/>
        <v>0</v>
      </c>
      <c r="E181" s="27">
        <f t="shared" si="17"/>
        <v>0</v>
      </c>
      <c r="F181" s="18">
        <f t="shared" si="18"/>
        <v>0</v>
      </c>
      <c r="G181" s="28">
        <f t="shared" si="19"/>
        <v>0</v>
      </c>
    </row>
    <row r="182" spans="1:7" hidden="1" x14ac:dyDescent="0.2">
      <c r="A182" s="3">
        <f t="shared" si="20"/>
        <v>162</v>
      </c>
      <c r="B182" s="18">
        <f t="shared" si="21"/>
        <v>0</v>
      </c>
      <c r="C182" s="27">
        <f t="shared" si="15"/>
        <v>0</v>
      </c>
      <c r="D182" s="27">
        <f t="shared" si="16"/>
        <v>0</v>
      </c>
      <c r="E182" s="27">
        <f t="shared" si="17"/>
        <v>0</v>
      </c>
      <c r="F182" s="18">
        <f t="shared" si="18"/>
        <v>0</v>
      </c>
      <c r="G182" s="28">
        <f t="shared" si="19"/>
        <v>0</v>
      </c>
    </row>
    <row r="183" spans="1:7" hidden="1" x14ac:dyDescent="0.2">
      <c r="A183" s="3">
        <f t="shared" si="20"/>
        <v>163</v>
      </c>
      <c r="B183" s="18">
        <f t="shared" si="21"/>
        <v>0</v>
      </c>
      <c r="C183" s="27">
        <f t="shared" si="15"/>
        <v>0</v>
      </c>
      <c r="D183" s="27">
        <f t="shared" si="16"/>
        <v>0</v>
      </c>
      <c r="E183" s="27">
        <f t="shared" si="17"/>
        <v>0</v>
      </c>
      <c r="F183" s="18">
        <f t="shared" si="18"/>
        <v>0</v>
      </c>
      <c r="G183" s="28">
        <f t="shared" si="19"/>
        <v>0</v>
      </c>
    </row>
    <row r="184" spans="1:7" hidden="1" x14ac:dyDescent="0.2">
      <c r="A184" s="3">
        <f t="shared" si="20"/>
        <v>164</v>
      </c>
      <c r="B184" s="18">
        <f t="shared" si="21"/>
        <v>0</v>
      </c>
      <c r="C184" s="27">
        <f t="shared" si="15"/>
        <v>0</v>
      </c>
      <c r="D184" s="27">
        <f t="shared" si="16"/>
        <v>0</v>
      </c>
      <c r="E184" s="27">
        <f t="shared" si="17"/>
        <v>0</v>
      </c>
      <c r="F184" s="18">
        <f t="shared" si="18"/>
        <v>0</v>
      </c>
      <c r="G184" s="28">
        <f t="shared" si="19"/>
        <v>0</v>
      </c>
    </row>
    <row r="185" spans="1:7" hidden="1" x14ac:dyDescent="0.2">
      <c r="A185" s="3">
        <f t="shared" si="20"/>
        <v>165</v>
      </c>
      <c r="B185" s="18">
        <f t="shared" si="21"/>
        <v>0</v>
      </c>
      <c r="C185" s="27">
        <f t="shared" si="15"/>
        <v>0</v>
      </c>
      <c r="D185" s="27">
        <f t="shared" si="16"/>
        <v>0</v>
      </c>
      <c r="E185" s="27">
        <f t="shared" si="17"/>
        <v>0</v>
      </c>
      <c r="F185" s="18">
        <f t="shared" si="18"/>
        <v>0</v>
      </c>
      <c r="G185" s="28">
        <f t="shared" si="19"/>
        <v>0</v>
      </c>
    </row>
    <row r="186" spans="1:7" hidden="1" x14ac:dyDescent="0.2">
      <c r="A186" s="3">
        <f t="shared" si="20"/>
        <v>166</v>
      </c>
      <c r="B186" s="18">
        <f t="shared" si="21"/>
        <v>0</v>
      </c>
      <c r="C186" s="27">
        <f t="shared" si="15"/>
        <v>0</v>
      </c>
      <c r="D186" s="27">
        <f t="shared" si="16"/>
        <v>0</v>
      </c>
      <c r="E186" s="27">
        <f t="shared" si="17"/>
        <v>0</v>
      </c>
      <c r="F186" s="18">
        <f t="shared" si="18"/>
        <v>0</v>
      </c>
      <c r="G186" s="28">
        <f t="shared" si="19"/>
        <v>0</v>
      </c>
    </row>
    <row r="187" spans="1:7" hidden="1" x14ac:dyDescent="0.2">
      <c r="A187" s="3">
        <f t="shared" si="20"/>
        <v>167</v>
      </c>
      <c r="B187" s="18">
        <f t="shared" si="21"/>
        <v>0</v>
      </c>
      <c r="C187" s="27">
        <f t="shared" si="15"/>
        <v>0</v>
      </c>
      <c r="D187" s="27">
        <f t="shared" si="16"/>
        <v>0</v>
      </c>
      <c r="E187" s="27">
        <f t="shared" si="17"/>
        <v>0</v>
      </c>
      <c r="F187" s="18">
        <f t="shared" si="18"/>
        <v>0</v>
      </c>
      <c r="G187" s="28">
        <f t="shared" si="19"/>
        <v>0</v>
      </c>
    </row>
    <row r="188" spans="1:7" hidden="1" x14ac:dyDescent="0.2">
      <c r="A188" s="3">
        <f t="shared" si="20"/>
        <v>168</v>
      </c>
      <c r="B188" s="18">
        <f t="shared" si="21"/>
        <v>0</v>
      </c>
      <c r="C188" s="27">
        <f t="shared" si="15"/>
        <v>0</v>
      </c>
      <c r="D188" s="27">
        <f t="shared" si="16"/>
        <v>0</v>
      </c>
      <c r="E188" s="27">
        <f t="shared" si="17"/>
        <v>0</v>
      </c>
      <c r="F188" s="18">
        <f t="shared" si="18"/>
        <v>0</v>
      </c>
      <c r="G188" s="28">
        <f t="shared" si="19"/>
        <v>0</v>
      </c>
    </row>
    <row r="189" spans="1:7" hidden="1" x14ac:dyDescent="0.2">
      <c r="A189" s="3">
        <f t="shared" si="20"/>
        <v>169</v>
      </c>
      <c r="B189" s="18">
        <f t="shared" si="21"/>
        <v>0</v>
      </c>
      <c r="C189" s="27">
        <f t="shared" si="15"/>
        <v>0</v>
      </c>
      <c r="D189" s="27">
        <f t="shared" si="16"/>
        <v>0</v>
      </c>
      <c r="E189" s="27">
        <f t="shared" si="17"/>
        <v>0</v>
      </c>
      <c r="F189" s="18">
        <f t="shared" si="18"/>
        <v>0</v>
      </c>
      <c r="G189" s="28">
        <f t="shared" si="19"/>
        <v>0</v>
      </c>
    </row>
    <row r="190" spans="1:7" hidden="1" x14ac:dyDescent="0.2">
      <c r="A190" s="3">
        <f t="shared" si="20"/>
        <v>170</v>
      </c>
      <c r="B190" s="18">
        <f t="shared" si="21"/>
        <v>0</v>
      </c>
      <c r="C190" s="27">
        <f t="shared" si="15"/>
        <v>0</v>
      </c>
      <c r="D190" s="27">
        <f t="shared" si="16"/>
        <v>0</v>
      </c>
      <c r="E190" s="27">
        <f t="shared" si="17"/>
        <v>0</v>
      </c>
      <c r="F190" s="18">
        <f t="shared" si="18"/>
        <v>0</v>
      </c>
      <c r="G190" s="28">
        <f t="shared" si="19"/>
        <v>0</v>
      </c>
    </row>
    <row r="191" spans="1:7" hidden="1" x14ac:dyDescent="0.2">
      <c r="A191" s="3">
        <f t="shared" si="20"/>
        <v>171</v>
      </c>
      <c r="B191" s="18">
        <f t="shared" si="21"/>
        <v>0</v>
      </c>
      <c r="C191" s="27">
        <f t="shared" si="15"/>
        <v>0</v>
      </c>
      <c r="D191" s="27">
        <f t="shared" si="16"/>
        <v>0</v>
      </c>
      <c r="E191" s="27">
        <f t="shared" si="17"/>
        <v>0</v>
      </c>
      <c r="F191" s="18">
        <f t="shared" si="18"/>
        <v>0</v>
      </c>
      <c r="G191" s="28">
        <f t="shared" si="19"/>
        <v>0</v>
      </c>
    </row>
    <row r="192" spans="1:7" hidden="1" x14ac:dyDescent="0.2">
      <c r="A192" s="3">
        <f t="shared" si="20"/>
        <v>172</v>
      </c>
      <c r="B192" s="18">
        <f t="shared" si="21"/>
        <v>0</v>
      </c>
      <c r="C192" s="27">
        <f t="shared" si="15"/>
        <v>0</v>
      </c>
      <c r="D192" s="27">
        <f t="shared" si="16"/>
        <v>0</v>
      </c>
      <c r="E192" s="27">
        <f t="shared" si="17"/>
        <v>0</v>
      </c>
      <c r="F192" s="18">
        <f t="shared" si="18"/>
        <v>0</v>
      </c>
      <c r="G192" s="28">
        <f t="shared" si="19"/>
        <v>0</v>
      </c>
    </row>
    <row r="193" spans="1:7" hidden="1" x14ac:dyDescent="0.2">
      <c r="A193" s="3">
        <f t="shared" si="20"/>
        <v>173</v>
      </c>
      <c r="B193" s="18">
        <f t="shared" si="21"/>
        <v>0</v>
      </c>
      <c r="C193" s="27">
        <f t="shared" si="15"/>
        <v>0</v>
      </c>
      <c r="D193" s="27">
        <f t="shared" si="16"/>
        <v>0</v>
      </c>
      <c r="E193" s="27">
        <f t="shared" si="17"/>
        <v>0</v>
      </c>
      <c r="F193" s="18">
        <f t="shared" si="18"/>
        <v>0</v>
      </c>
      <c r="G193" s="28">
        <f t="shared" si="19"/>
        <v>0</v>
      </c>
    </row>
    <row r="194" spans="1:7" hidden="1" x14ac:dyDescent="0.2">
      <c r="A194" s="3">
        <f t="shared" si="20"/>
        <v>174</v>
      </c>
      <c r="B194" s="18">
        <f t="shared" si="21"/>
        <v>0</v>
      </c>
      <c r="C194" s="27">
        <f t="shared" si="15"/>
        <v>0</v>
      </c>
      <c r="D194" s="27">
        <f t="shared" si="16"/>
        <v>0</v>
      </c>
      <c r="E194" s="27">
        <f t="shared" si="17"/>
        <v>0</v>
      </c>
      <c r="F194" s="18">
        <f t="shared" si="18"/>
        <v>0</v>
      </c>
      <c r="G194" s="28">
        <f t="shared" si="19"/>
        <v>0</v>
      </c>
    </row>
    <row r="195" spans="1:7" hidden="1" x14ac:dyDescent="0.2">
      <c r="A195" s="3">
        <f t="shared" si="20"/>
        <v>175</v>
      </c>
      <c r="B195" s="18">
        <f t="shared" si="21"/>
        <v>0</v>
      </c>
      <c r="C195" s="27">
        <f t="shared" si="15"/>
        <v>0</v>
      </c>
      <c r="D195" s="27">
        <f t="shared" si="16"/>
        <v>0</v>
      </c>
      <c r="E195" s="27">
        <f t="shared" si="17"/>
        <v>0</v>
      </c>
      <c r="F195" s="18">
        <f t="shared" si="18"/>
        <v>0</v>
      </c>
      <c r="G195" s="28">
        <f t="shared" si="19"/>
        <v>0</v>
      </c>
    </row>
    <row r="196" spans="1:7" hidden="1" x14ac:dyDescent="0.2">
      <c r="A196" s="3">
        <f t="shared" si="20"/>
        <v>176</v>
      </c>
      <c r="B196" s="18">
        <f t="shared" si="21"/>
        <v>0</v>
      </c>
      <c r="C196" s="27">
        <f t="shared" si="15"/>
        <v>0</v>
      </c>
      <c r="D196" s="27">
        <f t="shared" si="16"/>
        <v>0</v>
      </c>
      <c r="E196" s="27">
        <f t="shared" si="17"/>
        <v>0</v>
      </c>
      <c r="F196" s="18">
        <f t="shared" si="18"/>
        <v>0</v>
      </c>
      <c r="G196" s="28">
        <f t="shared" si="19"/>
        <v>0</v>
      </c>
    </row>
    <row r="197" spans="1:7" hidden="1" x14ac:dyDescent="0.2">
      <c r="A197" s="3">
        <f t="shared" si="20"/>
        <v>177</v>
      </c>
      <c r="B197" s="18">
        <f t="shared" si="21"/>
        <v>0</v>
      </c>
      <c r="C197" s="27">
        <f t="shared" si="15"/>
        <v>0</v>
      </c>
      <c r="D197" s="27">
        <f t="shared" si="16"/>
        <v>0</v>
      </c>
      <c r="E197" s="27">
        <f t="shared" si="17"/>
        <v>0</v>
      </c>
      <c r="F197" s="18">
        <f t="shared" si="18"/>
        <v>0</v>
      </c>
      <c r="G197" s="28">
        <f t="shared" si="19"/>
        <v>0</v>
      </c>
    </row>
    <row r="198" spans="1:7" hidden="1" x14ac:dyDescent="0.2">
      <c r="A198" s="3">
        <f t="shared" si="20"/>
        <v>178</v>
      </c>
      <c r="B198" s="18">
        <f t="shared" si="21"/>
        <v>0</v>
      </c>
      <c r="C198" s="27">
        <f t="shared" si="15"/>
        <v>0</v>
      </c>
      <c r="D198" s="27">
        <f t="shared" si="16"/>
        <v>0</v>
      </c>
      <c r="E198" s="27">
        <f t="shared" si="17"/>
        <v>0</v>
      </c>
      <c r="F198" s="18">
        <f t="shared" si="18"/>
        <v>0</v>
      </c>
      <c r="G198" s="28">
        <f t="shared" si="19"/>
        <v>0</v>
      </c>
    </row>
    <row r="199" spans="1:7" hidden="1" x14ac:dyDescent="0.2">
      <c r="A199" s="3">
        <f t="shared" si="20"/>
        <v>179</v>
      </c>
      <c r="B199" s="18">
        <f t="shared" si="21"/>
        <v>0</v>
      </c>
      <c r="C199" s="27">
        <f t="shared" si="15"/>
        <v>0</v>
      </c>
      <c r="D199" s="27">
        <f t="shared" si="16"/>
        <v>0</v>
      </c>
      <c r="E199" s="27">
        <f t="shared" si="17"/>
        <v>0</v>
      </c>
      <c r="F199" s="18">
        <f t="shared" si="18"/>
        <v>0</v>
      </c>
      <c r="G199" s="28">
        <f t="shared" si="19"/>
        <v>0</v>
      </c>
    </row>
    <row r="200" spans="1:7" hidden="1" x14ac:dyDescent="0.2">
      <c r="A200" s="3">
        <f t="shared" si="20"/>
        <v>180</v>
      </c>
      <c r="B200" s="18">
        <f t="shared" si="21"/>
        <v>0</v>
      </c>
      <c r="C200" s="27">
        <f t="shared" si="15"/>
        <v>0</v>
      </c>
      <c r="D200" s="27">
        <f t="shared" si="16"/>
        <v>0</v>
      </c>
      <c r="E200" s="27">
        <f t="shared" si="17"/>
        <v>0</v>
      </c>
      <c r="F200" s="18">
        <f t="shared" si="18"/>
        <v>0</v>
      </c>
      <c r="G200" s="28">
        <f t="shared" si="19"/>
        <v>0</v>
      </c>
    </row>
    <row r="201" spans="1:7" hidden="1" x14ac:dyDescent="0.2">
      <c r="A201" s="3">
        <f t="shared" si="20"/>
        <v>181</v>
      </c>
      <c r="B201" s="18">
        <f t="shared" si="21"/>
        <v>0</v>
      </c>
      <c r="C201" s="27">
        <f t="shared" si="15"/>
        <v>0</v>
      </c>
      <c r="D201" s="27">
        <f t="shared" si="16"/>
        <v>0</v>
      </c>
      <c r="E201" s="27">
        <f t="shared" si="17"/>
        <v>0</v>
      </c>
      <c r="F201" s="18">
        <f t="shared" si="18"/>
        <v>0</v>
      </c>
      <c r="G201" s="28">
        <f t="shared" si="19"/>
        <v>0</v>
      </c>
    </row>
    <row r="202" spans="1:7" hidden="1" x14ac:dyDescent="0.2">
      <c r="A202" s="3">
        <f t="shared" si="20"/>
        <v>182</v>
      </c>
      <c r="B202" s="18">
        <f t="shared" si="21"/>
        <v>0</v>
      </c>
      <c r="C202" s="27">
        <f t="shared" si="15"/>
        <v>0</v>
      </c>
      <c r="D202" s="27">
        <f t="shared" si="16"/>
        <v>0</v>
      </c>
      <c r="E202" s="27">
        <f t="shared" si="17"/>
        <v>0</v>
      </c>
      <c r="F202" s="18">
        <f t="shared" si="18"/>
        <v>0</v>
      </c>
      <c r="G202" s="28">
        <f t="shared" si="19"/>
        <v>0</v>
      </c>
    </row>
    <row r="203" spans="1:7" hidden="1" x14ac:dyDescent="0.2">
      <c r="A203" s="3">
        <f t="shared" si="20"/>
        <v>183</v>
      </c>
      <c r="B203" s="18">
        <f t="shared" si="21"/>
        <v>0</v>
      </c>
      <c r="C203" s="27">
        <f t="shared" si="15"/>
        <v>0</v>
      </c>
      <c r="D203" s="27">
        <f t="shared" si="16"/>
        <v>0</v>
      </c>
      <c r="E203" s="27">
        <f t="shared" si="17"/>
        <v>0</v>
      </c>
      <c r="F203" s="18">
        <f t="shared" si="18"/>
        <v>0</v>
      </c>
      <c r="G203" s="28">
        <f t="shared" si="19"/>
        <v>0</v>
      </c>
    </row>
    <row r="204" spans="1:7" hidden="1" x14ac:dyDescent="0.2">
      <c r="A204" s="3">
        <f t="shared" si="20"/>
        <v>184</v>
      </c>
      <c r="B204" s="18">
        <f t="shared" si="21"/>
        <v>0</v>
      </c>
      <c r="C204" s="27">
        <f t="shared" si="15"/>
        <v>0</v>
      </c>
      <c r="D204" s="27">
        <f t="shared" si="16"/>
        <v>0</v>
      </c>
      <c r="E204" s="27">
        <f t="shared" si="17"/>
        <v>0</v>
      </c>
      <c r="F204" s="18">
        <f t="shared" si="18"/>
        <v>0</v>
      </c>
      <c r="G204" s="28">
        <f t="shared" si="19"/>
        <v>0</v>
      </c>
    </row>
    <row r="205" spans="1:7" hidden="1" x14ac:dyDescent="0.2">
      <c r="A205" s="3">
        <f t="shared" si="20"/>
        <v>185</v>
      </c>
      <c r="B205" s="18">
        <f t="shared" si="21"/>
        <v>0</v>
      </c>
      <c r="C205" s="27">
        <f t="shared" si="15"/>
        <v>0</v>
      </c>
      <c r="D205" s="27">
        <f t="shared" si="16"/>
        <v>0</v>
      </c>
      <c r="E205" s="27">
        <f t="shared" si="17"/>
        <v>0</v>
      </c>
      <c r="F205" s="18">
        <f t="shared" si="18"/>
        <v>0</v>
      </c>
      <c r="G205" s="28">
        <f t="shared" si="19"/>
        <v>0</v>
      </c>
    </row>
    <row r="206" spans="1:7" hidden="1" x14ac:dyDescent="0.2">
      <c r="A206" s="3">
        <f t="shared" si="20"/>
        <v>186</v>
      </c>
      <c r="B206" s="18">
        <f t="shared" si="21"/>
        <v>0</v>
      </c>
      <c r="C206" s="27">
        <f t="shared" si="15"/>
        <v>0</v>
      </c>
      <c r="D206" s="27">
        <f t="shared" si="16"/>
        <v>0</v>
      </c>
      <c r="E206" s="27">
        <f t="shared" si="17"/>
        <v>0</v>
      </c>
      <c r="F206" s="18">
        <f t="shared" si="18"/>
        <v>0</v>
      </c>
      <c r="G206" s="28">
        <f t="shared" si="19"/>
        <v>0</v>
      </c>
    </row>
    <row r="207" spans="1:7" hidden="1" x14ac:dyDescent="0.2">
      <c r="A207" s="3">
        <f t="shared" si="20"/>
        <v>187</v>
      </c>
      <c r="B207" s="18">
        <f t="shared" si="21"/>
        <v>0</v>
      </c>
      <c r="C207" s="27">
        <f t="shared" si="15"/>
        <v>0</v>
      </c>
      <c r="D207" s="27">
        <f t="shared" si="16"/>
        <v>0</v>
      </c>
      <c r="E207" s="27">
        <f t="shared" si="17"/>
        <v>0</v>
      </c>
      <c r="F207" s="18">
        <f t="shared" si="18"/>
        <v>0</v>
      </c>
      <c r="G207" s="28">
        <f t="shared" si="19"/>
        <v>0</v>
      </c>
    </row>
    <row r="208" spans="1:7" hidden="1" x14ac:dyDescent="0.2">
      <c r="A208" s="3">
        <f t="shared" si="20"/>
        <v>188</v>
      </c>
      <c r="B208" s="18">
        <f t="shared" si="21"/>
        <v>0</v>
      </c>
      <c r="C208" s="27">
        <f t="shared" si="15"/>
        <v>0</v>
      </c>
      <c r="D208" s="27">
        <f t="shared" si="16"/>
        <v>0</v>
      </c>
      <c r="E208" s="27">
        <f t="shared" si="17"/>
        <v>0</v>
      </c>
      <c r="F208" s="18">
        <f t="shared" si="18"/>
        <v>0</v>
      </c>
      <c r="G208" s="28">
        <f t="shared" si="19"/>
        <v>0</v>
      </c>
    </row>
    <row r="209" spans="1:7" hidden="1" x14ac:dyDescent="0.2">
      <c r="A209" s="3">
        <f t="shared" si="20"/>
        <v>189</v>
      </c>
      <c r="B209" s="18">
        <f t="shared" si="21"/>
        <v>0</v>
      </c>
      <c r="C209" s="27">
        <f t="shared" si="15"/>
        <v>0</v>
      </c>
      <c r="D209" s="27">
        <f t="shared" si="16"/>
        <v>0</v>
      </c>
      <c r="E209" s="27">
        <f t="shared" si="17"/>
        <v>0</v>
      </c>
      <c r="F209" s="18">
        <f t="shared" si="18"/>
        <v>0</v>
      </c>
      <c r="G209" s="28">
        <f t="shared" si="19"/>
        <v>0</v>
      </c>
    </row>
    <row r="210" spans="1:7" hidden="1" x14ac:dyDescent="0.2">
      <c r="A210" s="3">
        <f t="shared" si="20"/>
        <v>190</v>
      </c>
      <c r="B210" s="18">
        <f t="shared" si="21"/>
        <v>0</v>
      </c>
      <c r="C210" s="27">
        <f t="shared" si="15"/>
        <v>0</v>
      </c>
      <c r="D210" s="27">
        <f t="shared" si="16"/>
        <v>0</v>
      </c>
      <c r="E210" s="27">
        <f t="shared" si="17"/>
        <v>0</v>
      </c>
      <c r="F210" s="18">
        <f t="shared" si="18"/>
        <v>0</v>
      </c>
      <c r="G210" s="28">
        <f t="shared" si="19"/>
        <v>0</v>
      </c>
    </row>
    <row r="211" spans="1:7" hidden="1" x14ac:dyDescent="0.2">
      <c r="A211" s="3">
        <f t="shared" si="20"/>
        <v>191</v>
      </c>
      <c r="B211" s="18">
        <f t="shared" si="21"/>
        <v>0</v>
      </c>
      <c r="C211" s="27">
        <f t="shared" si="15"/>
        <v>0</v>
      </c>
      <c r="D211" s="27">
        <f t="shared" si="16"/>
        <v>0</v>
      </c>
      <c r="E211" s="27">
        <f t="shared" si="17"/>
        <v>0</v>
      </c>
      <c r="F211" s="18">
        <f t="shared" si="18"/>
        <v>0</v>
      </c>
      <c r="G211" s="28">
        <f t="shared" si="19"/>
        <v>0</v>
      </c>
    </row>
    <row r="212" spans="1:7" hidden="1" x14ac:dyDescent="0.2">
      <c r="A212" s="3">
        <f t="shared" si="20"/>
        <v>192</v>
      </c>
      <c r="B212" s="18">
        <f t="shared" si="21"/>
        <v>0</v>
      </c>
      <c r="C212" s="27">
        <f t="shared" si="15"/>
        <v>0</v>
      </c>
      <c r="D212" s="27">
        <f t="shared" si="16"/>
        <v>0</v>
      </c>
      <c r="E212" s="27">
        <f t="shared" si="17"/>
        <v>0</v>
      </c>
      <c r="F212" s="18">
        <f t="shared" si="18"/>
        <v>0</v>
      </c>
      <c r="G212" s="28">
        <f t="shared" si="19"/>
        <v>0</v>
      </c>
    </row>
    <row r="213" spans="1:7" hidden="1" x14ac:dyDescent="0.2">
      <c r="A213" s="3">
        <f t="shared" si="20"/>
        <v>193</v>
      </c>
      <c r="B213" s="18">
        <f t="shared" si="21"/>
        <v>0</v>
      </c>
      <c r="C213" s="27">
        <f t="shared" ref="C213:C276" si="22">IF(A213&lt;=$D$10,D213+$D$13,0)</f>
        <v>0</v>
      </c>
      <c r="D213" s="27">
        <f t="shared" ref="D213:D276" si="23">E213+F213</f>
        <v>0</v>
      </c>
      <c r="E213" s="27">
        <f t="shared" ref="E213:E276" si="24">B213*$D$11</f>
        <v>0</v>
      </c>
      <c r="F213" s="18">
        <f t="shared" ref="F213:F276" si="25">IF(A213&lt;=$D$10,$D$12*-1,0)</f>
        <v>0</v>
      </c>
      <c r="G213" s="28">
        <f t="shared" ref="G213:G276" si="26">B213-F213</f>
        <v>0</v>
      </c>
    </row>
    <row r="214" spans="1:7" hidden="1" x14ac:dyDescent="0.2">
      <c r="A214" s="3">
        <f t="shared" ref="A214:A277" si="27">A213+1</f>
        <v>194</v>
      </c>
      <c r="B214" s="18">
        <f t="shared" ref="B214:B277" si="28">B213-F213</f>
        <v>0</v>
      </c>
      <c r="C214" s="27">
        <f t="shared" si="22"/>
        <v>0</v>
      </c>
      <c r="D214" s="27">
        <f t="shared" si="23"/>
        <v>0</v>
      </c>
      <c r="E214" s="27">
        <f t="shared" si="24"/>
        <v>0</v>
      </c>
      <c r="F214" s="18">
        <f t="shared" si="25"/>
        <v>0</v>
      </c>
      <c r="G214" s="28">
        <f t="shared" si="26"/>
        <v>0</v>
      </c>
    </row>
    <row r="215" spans="1:7" hidden="1" x14ac:dyDescent="0.2">
      <c r="A215" s="3">
        <f t="shared" si="27"/>
        <v>195</v>
      </c>
      <c r="B215" s="18">
        <f t="shared" si="28"/>
        <v>0</v>
      </c>
      <c r="C215" s="27">
        <f t="shared" si="22"/>
        <v>0</v>
      </c>
      <c r="D215" s="27">
        <f t="shared" si="23"/>
        <v>0</v>
      </c>
      <c r="E215" s="27">
        <f t="shared" si="24"/>
        <v>0</v>
      </c>
      <c r="F215" s="18">
        <f t="shared" si="25"/>
        <v>0</v>
      </c>
      <c r="G215" s="28">
        <f t="shared" si="26"/>
        <v>0</v>
      </c>
    </row>
    <row r="216" spans="1:7" hidden="1" x14ac:dyDescent="0.2">
      <c r="A216" s="3">
        <f t="shared" si="27"/>
        <v>196</v>
      </c>
      <c r="B216" s="18">
        <f t="shared" si="28"/>
        <v>0</v>
      </c>
      <c r="C216" s="27">
        <f t="shared" si="22"/>
        <v>0</v>
      </c>
      <c r="D216" s="27">
        <f t="shared" si="23"/>
        <v>0</v>
      </c>
      <c r="E216" s="27">
        <f t="shared" si="24"/>
        <v>0</v>
      </c>
      <c r="F216" s="18">
        <f t="shared" si="25"/>
        <v>0</v>
      </c>
      <c r="G216" s="28">
        <f t="shared" si="26"/>
        <v>0</v>
      </c>
    </row>
    <row r="217" spans="1:7" hidden="1" x14ac:dyDescent="0.2">
      <c r="A217" s="3">
        <f t="shared" si="27"/>
        <v>197</v>
      </c>
      <c r="B217" s="18">
        <f t="shared" si="28"/>
        <v>0</v>
      </c>
      <c r="C217" s="27">
        <f t="shared" si="22"/>
        <v>0</v>
      </c>
      <c r="D217" s="27">
        <f t="shared" si="23"/>
        <v>0</v>
      </c>
      <c r="E217" s="27">
        <f t="shared" si="24"/>
        <v>0</v>
      </c>
      <c r="F217" s="18">
        <f t="shared" si="25"/>
        <v>0</v>
      </c>
      <c r="G217" s="28">
        <f t="shared" si="26"/>
        <v>0</v>
      </c>
    </row>
    <row r="218" spans="1:7" hidden="1" x14ac:dyDescent="0.2">
      <c r="A218" s="3">
        <f t="shared" si="27"/>
        <v>198</v>
      </c>
      <c r="B218" s="18">
        <f t="shared" si="28"/>
        <v>0</v>
      </c>
      <c r="C218" s="27">
        <f t="shared" si="22"/>
        <v>0</v>
      </c>
      <c r="D218" s="27">
        <f t="shared" si="23"/>
        <v>0</v>
      </c>
      <c r="E218" s="27">
        <f t="shared" si="24"/>
        <v>0</v>
      </c>
      <c r="F218" s="18">
        <f t="shared" si="25"/>
        <v>0</v>
      </c>
      <c r="G218" s="28">
        <f t="shared" si="26"/>
        <v>0</v>
      </c>
    </row>
    <row r="219" spans="1:7" hidden="1" x14ac:dyDescent="0.2">
      <c r="A219" s="3">
        <f t="shared" si="27"/>
        <v>199</v>
      </c>
      <c r="B219" s="18">
        <f t="shared" si="28"/>
        <v>0</v>
      </c>
      <c r="C219" s="27">
        <f t="shared" si="22"/>
        <v>0</v>
      </c>
      <c r="D219" s="27">
        <f t="shared" si="23"/>
        <v>0</v>
      </c>
      <c r="E219" s="27">
        <f t="shared" si="24"/>
        <v>0</v>
      </c>
      <c r="F219" s="18">
        <f t="shared" si="25"/>
        <v>0</v>
      </c>
      <c r="G219" s="28">
        <f t="shared" si="26"/>
        <v>0</v>
      </c>
    </row>
    <row r="220" spans="1:7" hidden="1" x14ac:dyDescent="0.2">
      <c r="A220" s="3">
        <f t="shared" si="27"/>
        <v>200</v>
      </c>
      <c r="B220" s="18">
        <f t="shared" si="28"/>
        <v>0</v>
      </c>
      <c r="C220" s="27">
        <f t="shared" si="22"/>
        <v>0</v>
      </c>
      <c r="D220" s="27">
        <f t="shared" si="23"/>
        <v>0</v>
      </c>
      <c r="E220" s="27">
        <f t="shared" si="24"/>
        <v>0</v>
      </c>
      <c r="F220" s="18">
        <f t="shared" si="25"/>
        <v>0</v>
      </c>
      <c r="G220" s="28">
        <f t="shared" si="26"/>
        <v>0</v>
      </c>
    </row>
    <row r="221" spans="1:7" hidden="1" x14ac:dyDescent="0.2">
      <c r="A221" s="3">
        <f t="shared" si="27"/>
        <v>201</v>
      </c>
      <c r="B221" s="18">
        <f t="shared" si="28"/>
        <v>0</v>
      </c>
      <c r="C221" s="27">
        <f t="shared" si="22"/>
        <v>0</v>
      </c>
      <c r="D221" s="27">
        <f t="shared" si="23"/>
        <v>0</v>
      </c>
      <c r="E221" s="27">
        <f t="shared" si="24"/>
        <v>0</v>
      </c>
      <c r="F221" s="18">
        <f t="shared" si="25"/>
        <v>0</v>
      </c>
      <c r="G221" s="28">
        <f t="shared" si="26"/>
        <v>0</v>
      </c>
    </row>
    <row r="222" spans="1:7" hidden="1" x14ac:dyDescent="0.2">
      <c r="A222" s="3">
        <f t="shared" si="27"/>
        <v>202</v>
      </c>
      <c r="B222" s="18">
        <f t="shared" si="28"/>
        <v>0</v>
      </c>
      <c r="C222" s="27">
        <f t="shared" si="22"/>
        <v>0</v>
      </c>
      <c r="D222" s="27">
        <f t="shared" si="23"/>
        <v>0</v>
      </c>
      <c r="E222" s="27">
        <f t="shared" si="24"/>
        <v>0</v>
      </c>
      <c r="F222" s="18">
        <f t="shared" si="25"/>
        <v>0</v>
      </c>
      <c r="G222" s="28">
        <f t="shared" si="26"/>
        <v>0</v>
      </c>
    </row>
    <row r="223" spans="1:7" hidden="1" x14ac:dyDescent="0.2">
      <c r="A223" s="3">
        <f t="shared" si="27"/>
        <v>203</v>
      </c>
      <c r="B223" s="18">
        <f t="shared" si="28"/>
        <v>0</v>
      </c>
      <c r="C223" s="27">
        <f t="shared" si="22"/>
        <v>0</v>
      </c>
      <c r="D223" s="27">
        <f t="shared" si="23"/>
        <v>0</v>
      </c>
      <c r="E223" s="27">
        <f t="shared" si="24"/>
        <v>0</v>
      </c>
      <c r="F223" s="18">
        <f t="shared" si="25"/>
        <v>0</v>
      </c>
      <c r="G223" s="28">
        <f t="shared" si="26"/>
        <v>0</v>
      </c>
    </row>
    <row r="224" spans="1:7" hidden="1" x14ac:dyDescent="0.2">
      <c r="A224" s="3">
        <f t="shared" si="27"/>
        <v>204</v>
      </c>
      <c r="B224" s="18">
        <f t="shared" si="28"/>
        <v>0</v>
      </c>
      <c r="C224" s="27">
        <f t="shared" si="22"/>
        <v>0</v>
      </c>
      <c r="D224" s="27">
        <f t="shared" si="23"/>
        <v>0</v>
      </c>
      <c r="E224" s="27">
        <f t="shared" si="24"/>
        <v>0</v>
      </c>
      <c r="F224" s="18">
        <f t="shared" si="25"/>
        <v>0</v>
      </c>
      <c r="G224" s="28">
        <f t="shared" si="26"/>
        <v>0</v>
      </c>
    </row>
    <row r="225" spans="1:7" hidden="1" x14ac:dyDescent="0.2">
      <c r="A225" s="3">
        <f t="shared" si="27"/>
        <v>205</v>
      </c>
      <c r="B225" s="18">
        <f t="shared" si="28"/>
        <v>0</v>
      </c>
      <c r="C225" s="27">
        <f t="shared" si="22"/>
        <v>0</v>
      </c>
      <c r="D225" s="27">
        <f t="shared" si="23"/>
        <v>0</v>
      </c>
      <c r="E225" s="27">
        <f t="shared" si="24"/>
        <v>0</v>
      </c>
      <c r="F225" s="18">
        <f t="shared" si="25"/>
        <v>0</v>
      </c>
      <c r="G225" s="28">
        <f t="shared" si="26"/>
        <v>0</v>
      </c>
    </row>
    <row r="226" spans="1:7" hidden="1" x14ac:dyDescent="0.2">
      <c r="A226" s="3">
        <f t="shared" si="27"/>
        <v>206</v>
      </c>
      <c r="B226" s="18">
        <f t="shared" si="28"/>
        <v>0</v>
      </c>
      <c r="C226" s="27">
        <f t="shared" si="22"/>
        <v>0</v>
      </c>
      <c r="D226" s="27">
        <f t="shared" si="23"/>
        <v>0</v>
      </c>
      <c r="E226" s="27">
        <f t="shared" si="24"/>
        <v>0</v>
      </c>
      <c r="F226" s="18">
        <f t="shared" si="25"/>
        <v>0</v>
      </c>
      <c r="G226" s="28">
        <f t="shared" si="26"/>
        <v>0</v>
      </c>
    </row>
    <row r="227" spans="1:7" hidden="1" x14ac:dyDescent="0.2">
      <c r="A227" s="3">
        <f t="shared" si="27"/>
        <v>207</v>
      </c>
      <c r="B227" s="18">
        <f t="shared" si="28"/>
        <v>0</v>
      </c>
      <c r="C227" s="27">
        <f t="shared" si="22"/>
        <v>0</v>
      </c>
      <c r="D227" s="27">
        <f t="shared" si="23"/>
        <v>0</v>
      </c>
      <c r="E227" s="27">
        <f t="shared" si="24"/>
        <v>0</v>
      </c>
      <c r="F227" s="18">
        <f t="shared" si="25"/>
        <v>0</v>
      </c>
      <c r="G227" s="28">
        <f t="shared" si="26"/>
        <v>0</v>
      </c>
    </row>
    <row r="228" spans="1:7" hidden="1" x14ac:dyDescent="0.2">
      <c r="A228" s="3">
        <f t="shared" si="27"/>
        <v>208</v>
      </c>
      <c r="B228" s="18">
        <f t="shared" si="28"/>
        <v>0</v>
      </c>
      <c r="C228" s="27">
        <f t="shared" si="22"/>
        <v>0</v>
      </c>
      <c r="D228" s="27">
        <f t="shared" si="23"/>
        <v>0</v>
      </c>
      <c r="E228" s="27">
        <f t="shared" si="24"/>
        <v>0</v>
      </c>
      <c r="F228" s="18">
        <f t="shared" si="25"/>
        <v>0</v>
      </c>
      <c r="G228" s="28">
        <f t="shared" si="26"/>
        <v>0</v>
      </c>
    </row>
    <row r="229" spans="1:7" hidden="1" x14ac:dyDescent="0.2">
      <c r="A229" s="3">
        <f t="shared" si="27"/>
        <v>209</v>
      </c>
      <c r="B229" s="18">
        <f t="shared" si="28"/>
        <v>0</v>
      </c>
      <c r="C229" s="27">
        <f t="shared" si="22"/>
        <v>0</v>
      </c>
      <c r="D229" s="27">
        <f t="shared" si="23"/>
        <v>0</v>
      </c>
      <c r="E229" s="27">
        <f t="shared" si="24"/>
        <v>0</v>
      </c>
      <c r="F229" s="18">
        <f t="shared" si="25"/>
        <v>0</v>
      </c>
      <c r="G229" s="28">
        <f t="shared" si="26"/>
        <v>0</v>
      </c>
    </row>
    <row r="230" spans="1:7" hidden="1" x14ac:dyDescent="0.2">
      <c r="A230" s="3">
        <f t="shared" si="27"/>
        <v>210</v>
      </c>
      <c r="B230" s="18">
        <f t="shared" si="28"/>
        <v>0</v>
      </c>
      <c r="C230" s="27">
        <f t="shared" si="22"/>
        <v>0</v>
      </c>
      <c r="D230" s="27">
        <f t="shared" si="23"/>
        <v>0</v>
      </c>
      <c r="E230" s="27">
        <f t="shared" si="24"/>
        <v>0</v>
      </c>
      <c r="F230" s="18">
        <f t="shared" si="25"/>
        <v>0</v>
      </c>
      <c r="G230" s="28">
        <f t="shared" si="26"/>
        <v>0</v>
      </c>
    </row>
    <row r="231" spans="1:7" hidden="1" x14ac:dyDescent="0.2">
      <c r="A231" s="3">
        <f t="shared" si="27"/>
        <v>211</v>
      </c>
      <c r="B231" s="18">
        <f t="shared" si="28"/>
        <v>0</v>
      </c>
      <c r="C231" s="27">
        <f t="shared" si="22"/>
        <v>0</v>
      </c>
      <c r="D231" s="27">
        <f t="shared" si="23"/>
        <v>0</v>
      </c>
      <c r="E231" s="27">
        <f t="shared" si="24"/>
        <v>0</v>
      </c>
      <c r="F231" s="18">
        <f t="shared" si="25"/>
        <v>0</v>
      </c>
      <c r="G231" s="28">
        <f t="shared" si="26"/>
        <v>0</v>
      </c>
    </row>
    <row r="232" spans="1:7" hidden="1" x14ac:dyDescent="0.2">
      <c r="A232" s="3">
        <f t="shared" si="27"/>
        <v>212</v>
      </c>
      <c r="B232" s="18">
        <f t="shared" si="28"/>
        <v>0</v>
      </c>
      <c r="C232" s="27">
        <f t="shared" si="22"/>
        <v>0</v>
      </c>
      <c r="D232" s="27">
        <f t="shared" si="23"/>
        <v>0</v>
      </c>
      <c r="E232" s="27">
        <f t="shared" si="24"/>
        <v>0</v>
      </c>
      <c r="F232" s="18">
        <f t="shared" si="25"/>
        <v>0</v>
      </c>
      <c r="G232" s="28">
        <f t="shared" si="26"/>
        <v>0</v>
      </c>
    </row>
    <row r="233" spans="1:7" hidden="1" x14ac:dyDescent="0.2">
      <c r="A233" s="3">
        <f t="shared" si="27"/>
        <v>213</v>
      </c>
      <c r="B233" s="18">
        <f t="shared" si="28"/>
        <v>0</v>
      </c>
      <c r="C233" s="27">
        <f t="shared" si="22"/>
        <v>0</v>
      </c>
      <c r="D233" s="27">
        <f t="shared" si="23"/>
        <v>0</v>
      </c>
      <c r="E233" s="27">
        <f t="shared" si="24"/>
        <v>0</v>
      </c>
      <c r="F233" s="18">
        <f t="shared" si="25"/>
        <v>0</v>
      </c>
      <c r="G233" s="28">
        <f t="shared" si="26"/>
        <v>0</v>
      </c>
    </row>
    <row r="234" spans="1:7" hidden="1" x14ac:dyDescent="0.2">
      <c r="A234" s="3">
        <f t="shared" si="27"/>
        <v>214</v>
      </c>
      <c r="B234" s="18">
        <f t="shared" si="28"/>
        <v>0</v>
      </c>
      <c r="C234" s="27">
        <f t="shared" si="22"/>
        <v>0</v>
      </c>
      <c r="D234" s="27">
        <f t="shared" si="23"/>
        <v>0</v>
      </c>
      <c r="E234" s="27">
        <f t="shared" si="24"/>
        <v>0</v>
      </c>
      <c r="F234" s="18">
        <f t="shared" si="25"/>
        <v>0</v>
      </c>
      <c r="G234" s="28">
        <f t="shared" si="26"/>
        <v>0</v>
      </c>
    </row>
    <row r="235" spans="1:7" hidden="1" x14ac:dyDescent="0.2">
      <c r="A235" s="3">
        <f t="shared" si="27"/>
        <v>215</v>
      </c>
      <c r="B235" s="18">
        <f t="shared" si="28"/>
        <v>0</v>
      </c>
      <c r="C235" s="27">
        <f t="shared" si="22"/>
        <v>0</v>
      </c>
      <c r="D235" s="27">
        <f t="shared" si="23"/>
        <v>0</v>
      </c>
      <c r="E235" s="27">
        <f t="shared" si="24"/>
        <v>0</v>
      </c>
      <c r="F235" s="18">
        <f t="shared" si="25"/>
        <v>0</v>
      </c>
      <c r="G235" s="28">
        <f t="shared" si="26"/>
        <v>0</v>
      </c>
    </row>
    <row r="236" spans="1:7" hidden="1" x14ac:dyDescent="0.2">
      <c r="A236" s="3">
        <f t="shared" si="27"/>
        <v>216</v>
      </c>
      <c r="B236" s="18">
        <f t="shared" si="28"/>
        <v>0</v>
      </c>
      <c r="C236" s="27">
        <f t="shared" si="22"/>
        <v>0</v>
      </c>
      <c r="D236" s="27">
        <f t="shared" si="23"/>
        <v>0</v>
      </c>
      <c r="E236" s="27">
        <f t="shared" si="24"/>
        <v>0</v>
      </c>
      <c r="F236" s="18">
        <f t="shared" si="25"/>
        <v>0</v>
      </c>
      <c r="G236" s="28">
        <f t="shared" si="26"/>
        <v>0</v>
      </c>
    </row>
    <row r="237" spans="1:7" hidden="1" x14ac:dyDescent="0.2">
      <c r="A237" s="3">
        <f t="shared" si="27"/>
        <v>217</v>
      </c>
      <c r="B237" s="18">
        <f t="shared" si="28"/>
        <v>0</v>
      </c>
      <c r="C237" s="27">
        <f t="shared" si="22"/>
        <v>0</v>
      </c>
      <c r="D237" s="27">
        <f t="shared" si="23"/>
        <v>0</v>
      </c>
      <c r="E237" s="27">
        <f t="shared" si="24"/>
        <v>0</v>
      </c>
      <c r="F237" s="18">
        <f t="shared" si="25"/>
        <v>0</v>
      </c>
      <c r="G237" s="28">
        <f t="shared" si="26"/>
        <v>0</v>
      </c>
    </row>
    <row r="238" spans="1:7" hidden="1" x14ac:dyDescent="0.2">
      <c r="A238" s="3">
        <f t="shared" si="27"/>
        <v>218</v>
      </c>
      <c r="B238" s="18">
        <f t="shared" si="28"/>
        <v>0</v>
      </c>
      <c r="C238" s="27">
        <f t="shared" si="22"/>
        <v>0</v>
      </c>
      <c r="D238" s="27">
        <f t="shared" si="23"/>
        <v>0</v>
      </c>
      <c r="E238" s="27">
        <f t="shared" si="24"/>
        <v>0</v>
      </c>
      <c r="F238" s="18">
        <f t="shared" si="25"/>
        <v>0</v>
      </c>
      <c r="G238" s="28">
        <f t="shared" si="26"/>
        <v>0</v>
      </c>
    </row>
    <row r="239" spans="1:7" hidden="1" x14ac:dyDescent="0.2">
      <c r="A239" s="3">
        <f t="shared" si="27"/>
        <v>219</v>
      </c>
      <c r="B239" s="18">
        <f t="shared" si="28"/>
        <v>0</v>
      </c>
      <c r="C239" s="27">
        <f t="shared" si="22"/>
        <v>0</v>
      </c>
      <c r="D239" s="27">
        <f t="shared" si="23"/>
        <v>0</v>
      </c>
      <c r="E239" s="27">
        <f t="shared" si="24"/>
        <v>0</v>
      </c>
      <c r="F239" s="18">
        <f t="shared" si="25"/>
        <v>0</v>
      </c>
      <c r="G239" s="28">
        <f t="shared" si="26"/>
        <v>0</v>
      </c>
    </row>
    <row r="240" spans="1:7" hidden="1" x14ac:dyDescent="0.2">
      <c r="A240" s="3">
        <f t="shared" si="27"/>
        <v>220</v>
      </c>
      <c r="B240" s="18">
        <f t="shared" si="28"/>
        <v>0</v>
      </c>
      <c r="C240" s="27">
        <f t="shared" si="22"/>
        <v>0</v>
      </c>
      <c r="D240" s="27">
        <f t="shared" si="23"/>
        <v>0</v>
      </c>
      <c r="E240" s="27">
        <f t="shared" si="24"/>
        <v>0</v>
      </c>
      <c r="F240" s="18">
        <f t="shared" si="25"/>
        <v>0</v>
      </c>
      <c r="G240" s="28">
        <f t="shared" si="26"/>
        <v>0</v>
      </c>
    </row>
    <row r="241" spans="1:7" hidden="1" x14ac:dyDescent="0.2">
      <c r="A241" s="3">
        <f t="shared" si="27"/>
        <v>221</v>
      </c>
      <c r="B241" s="18">
        <f t="shared" si="28"/>
        <v>0</v>
      </c>
      <c r="C241" s="27">
        <f t="shared" si="22"/>
        <v>0</v>
      </c>
      <c r="D241" s="27">
        <f t="shared" si="23"/>
        <v>0</v>
      </c>
      <c r="E241" s="27">
        <f t="shared" si="24"/>
        <v>0</v>
      </c>
      <c r="F241" s="18">
        <f t="shared" si="25"/>
        <v>0</v>
      </c>
      <c r="G241" s="28">
        <f t="shared" si="26"/>
        <v>0</v>
      </c>
    </row>
    <row r="242" spans="1:7" hidden="1" x14ac:dyDescent="0.2">
      <c r="A242" s="3">
        <f t="shared" si="27"/>
        <v>222</v>
      </c>
      <c r="B242" s="18">
        <f t="shared" si="28"/>
        <v>0</v>
      </c>
      <c r="C242" s="27">
        <f t="shared" si="22"/>
        <v>0</v>
      </c>
      <c r="D242" s="27">
        <f t="shared" si="23"/>
        <v>0</v>
      </c>
      <c r="E242" s="27">
        <f t="shared" si="24"/>
        <v>0</v>
      </c>
      <c r="F242" s="18">
        <f t="shared" si="25"/>
        <v>0</v>
      </c>
      <c r="G242" s="28">
        <f t="shared" si="26"/>
        <v>0</v>
      </c>
    </row>
    <row r="243" spans="1:7" hidden="1" x14ac:dyDescent="0.2">
      <c r="A243" s="3">
        <f t="shared" si="27"/>
        <v>223</v>
      </c>
      <c r="B243" s="18">
        <f t="shared" si="28"/>
        <v>0</v>
      </c>
      <c r="C243" s="27">
        <f t="shared" si="22"/>
        <v>0</v>
      </c>
      <c r="D243" s="27">
        <f t="shared" si="23"/>
        <v>0</v>
      </c>
      <c r="E243" s="27">
        <f t="shared" si="24"/>
        <v>0</v>
      </c>
      <c r="F243" s="18">
        <f t="shared" si="25"/>
        <v>0</v>
      </c>
      <c r="G243" s="28">
        <f t="shared" si="26"/>
        <v>0</v>
      </c>
    </row>
    <row r="244" spans="1:7" hidden="1" x14ac:dyDescent="0.2">
      <c r="A244" s="3">
        <f t="shared" si="27"/>
        <v>224</v>
      </c>
      <c r="B244" s="18">
        <f t="shared" si="28"/>
        <v>0</v>
      </c>
      <c r="C244" s="27">
        <f t="shared" si="22"/>
        <v>0</v>
      </c>
      <c r="D244" s="27">
        <f t="shared" si="23"/>
        <v>0</v>
      </c>
      <c r="E244" s="27">
        <f t="shared" si="24"/>
        <v>0</v>
      </c>
      <c r="F244" s="18">
        <f t="shared" si="25"/>
        <v>0</v>
      </c>
      <c r="G244" s="28">
        <f t="shared" si="26"/>
        <v>0</v>
      </c>
    </row>
    <row r="245" spans="1:7" hidden="1" x14ac:dyDescent="0.2">
      <c r="A245" s="3">
        <f t="shared" si="27"/>
        <v>225</v>
      </c>
      <c r="B245" s="18">
        <f t="shared" si="28"/>
        <v>0</v>
      </c>
      <c r="C245" s="27">
        <f t="shared" si="22"/>
        <v>0</v>
      </c>
      <c r="D245" s="27">
        <f t="shared" si="23"/>
        <v>0</v>
      </c>
      <c r="E245" s="27">
        <f t="shared" si="24"/>
        <v>0</v>
      </c>
      <c r="F245" s="18">
        <f t="shared" si="25"/>
        <v>0</v>
      </c>
      <c r="G245" s="28">
        <f t="shared" si="26"/>
        <v>0</v>
      </c>
    </row>
    <row r="246" spans="1:7" hidden="1" x14ac:dyDescent="0.2">
      <c r="A246" s="3">
        <f t="shared" si="27"/>
        <v>226</v>
      </c>
      <c r="B246" s="18">
        <f t="shared" si="28"/>
        <v>0</v>
      </c>
      <c r="C246" s="27">
        <f t="shared" si="22"/>
        <v>0</v>
      </c>
      <c r="D246" s="27">
        <f t="shared" si="23"/>
        <v>0</v>
      </c>
      <c r="E246" s="27">
        <f t="shared" si="24"/>
        <v>0</v>
      </c>
      <c r="F246" s="18">
        <f t="shared" si="25"/>
        <v>0</v>
      </c>
      <c r="G246" s="28">
        <f t="shared" si="26"/>
        <v>0</v>
      </c>
    </row>
    <row r="247" spans="1:7" hidden="1" x14ac:dyDescent="0.2">
      <c r="A247" s="3">
        <f t="shared" si="27"/>
        <v>227</v>
      </c>
      <c r="B247" s="18">
        <f t="shared" si="28"/>
        <v>0</v>
      </c>
      <c r="C247" s="27">
        <f t="shared" si="22"/>
        <v>0</v>
      </c>
      <c r="D247" s="27">
        <f t="shared" si="23"/>
        <v>0</v>
      </c>
      <c r="E247" s="27">
        <f t="shared" si="24"/>
        <v>0</v>
      </c>
      <c r="F247" s="18">
        <f t="shared" si="25"/>
        <v>0</v>
      </c>
      <c r="G247" s="28">
        <f t="shared" si="26"/>
        <v>0</v>
      </c>
    </row>
    <row r="248" spans="1:7" hidden="1" x14ac:dyDescent="0.2">
      <c r="A248" s="3">
        <f t="shared" si="27"/>
        <v>228</v>
      </c>
      <c r="B248" s="18">
        <f t="shared" si="28"/>
        <v>0</v>
      </c>
      <c r="C248" s="27">
        <f t="shared" si="22"/>
        <v>0</v>
      </c>
      <c r="D248" s="27">
        <f t="shared" si="23"/>
        <v>0</v>
      </c>
      <c r="E248" s="27">
        <f t="shared" si="24"/>
        <v>0</v>
      </c>
      <c r="F248" s="18">
        <f t="shared" si="25"/>
        <v>0</v>
      </c>
      <c r="G248" s="28">
        <f t="shared" si="26"/>
        <v>0</v>
      </c>
    </row>
    <row r="249" spans="1:7" hidden="1" x14ac:dyDescent="0.2">
      <c r="A249" s="3">
        <f t="shared" si="27"/>
        <v>229</v>
      </c>
      <c r="B249" s="18">
        <f t="shared" si="28"/>
        <v>0</v>
      </c>
      <c r="C249" s="27">
        <f t="shared" si="22"/>
        <v>0</v>
      </c>
      <c r="D249" s="27">
        <f t="shared" si="23"/>
        <v>0</v>
      </c>
      <c r="E249" s="27">
        <f t="shared" si="24"/>
        <v>0</v>
      </c>
      <c r="F249" s="18">
        <f t="shared" si="25"/>
        <v>0</v>
      </c>
      <c r="G249" s="28">
        <f t="shared" si="26"/>
        <v>0</v>
      </c>
    </row>
    <row r="250" spans="1:7" hidden="1" x14ac:dyDescent="0.2">
      <c r="A250" s="3">
        <f t="shared" si="27"/>
        <v>230</v>
      </c>
      <c r="B250" s="18">
        <f t="shared" si="28"/>
        <v>0</v>
      </c>
      <c r="C250" s="27">
        <f t="shared" si="22"/>
        <v>0</v>
      </c>
      <c r="D250" s="27">
        <f t="shared" si="23"/>
        <v>0</v>
      </c>
      <c r="E250" s="27">
        <f t="shared" si="24"/>
        <v>0</v>
      </c>
      <c r="F250" s="18">
        <f t="shared" si="25"/>
        <v>0</v>
      </c>
      <c r="G250" s="28">
        <f t="shared" si="26"/>
        <v>0</v>
      </c>
    </row>
    <row r="251" spans="1:7" hidden="1" x14ac:dyDescent="0.2">
      <c r="A251" s="3">
        <f t="shared" si="27"/>
        <v>231</v>
      </c>
      <c r="B251" s="18">
        <f t="shared" si="28"/>
        <v>0</v>
      </c>
      <c r="C251" s="27">
        <f t="shared" si="22"/>
        <v>0</v>
      </c>
      <c r="D251" s="27">
        <f t="shared" si="23"/>
        <v>0</v>
      </c>
      <c r="E251" s="27">
        <f t="shared" si="24"/>
        <v>0</v>
      </c>
      <c r="F251" s="18">
        <f t="shared" si="25"/>
        <v>0</v>
      </c>
      <c r="G251" s="28">
        <f t="shared" si="26"/>
        <v>0</v>
      </c>
    </row>
    <row r="252" spans="1:7" hidden="1" x14ac:dyDescent="0.2">
      <c r="A252" s="3">
        <f t="shared" si="27"/>
        <v>232</v>
      </c>
      <c r="B252" s="18">
        <f t="shared" si="28"/>
        <v>0</v>
      </c>
      <c r="C252" s="27">
        <f t="shared" si="22"/>
        <v>0</v>
      </c>
      <c r="D252" s="27">
        <f t="shared" si="23"/>
        <v>0</v>
      </c>
      <c r="E252" s="27">
        <f t="shared" si="24"/>
        <v>0</v>
      </c>
      <c r="F252" s="18">
        <f t="shared" si="25"/>
        <v>0</v>
      </c>
      <c r="G252" s="28">
        <f t="shared" si="26"/>
        <v>0</v>
      </c>
    </row>
    <row r="253" spans="1:7" hidden="1" x14ac:dyDescent="0.2">
      <c r="A253" s="3">
        <f t="shared" si="27"/>
        <v>233</v>
      </c>
      <c r="B253" s="18">
        <f t="shared" si="28"/>
        <v>0</v>
      </c>
      <c r="C253" s="27">
        <f t="shared" si="22"/>
        <v>0</v>
      </c>
      <c r="D253" s="27">
        <f t="shared" si="23"/>
        <v>0</v>
      </c>
      <c r="E253" s="27">
        <f t="shared" si="24"/>
        <v>0</v>
      </c>
      <c r="F253" s="18">
        <f t="shared" si="25"/>
        <v>0</v>
      </c>
      <c r="G253" s="28">
        <f t="shared" si="26"/>
        <v>0</v>
      </c>
    </row>
    <row r="254" spans="1:7" hidden="1" x14ac:dyDescent="0.2">
      <c r="A254" s="3">
        <f t="shared" si="27"/>
        <v>234</v>
      </c>
      <c r="B254" s="18">
        <f t="shared" si="28"/>
        <v>0</v>
      </c>
      <c r="C254" s="27">
        <f t="shared" si="22"/>
        <v>0</v>
      </c>
      <c r="D254" s="27">
        <f t="shared" si="23"/>
        <v>0</v>
      </c>
      <c r="E254" s="27">
        <f t="shared" si="24"/>
        <v>0</v>
      </c>
      <c r="F254" s="18">
        <f t="shared" si="25"/>
        <v>0</v>
      </c>
      <c r="G254" s="28">
        <f t="shared" si="26"/>
        <v>0</v>
      </c>
    </row>
    <row r="255" spans="1:7" hidden="1" x14ac:dyDescent="0.2">
      <c r="A255" s="3">
        <f t="shared" si="27"/>
        <v>235</v>
      </c>
      <c r="B255" s="18">
        <f t="shared" si="28"/>
        <v>0</v>
      </c>
      <c r="C255" s="27">
        <f t="shared" si="22"/>
        <v>0</v>
      </c>
      <c r="D255" s="27">
        <f t="shared" si="23"/>
        <v>0</v>
      </c>
      <c r="E255" s="27">
        <f t="shared" si="24"/>
        <v>0</v>
      </c>
      <c r="F255" s="18">
        <f t="shared" si="25"/>
        <v>0</v>
      </c>
      <c r="G255" s="28">
        <f t="shared" si="26"/>
        <v>0</v>
      </c>
    </row>
    <row r="256" spans="1:7" hidden="1" x14ac:dyDescent="0.2">
      <c r="A256" s="3">
        <f t="shared" si="27"/>
        <v>236</v>
      </c>
      <c r="B256" s="18">
        <f t="shared" si="28"/>
        <v>0</v>
      </c>
      <c r="C256" s="27">
        <f t="shared" si="22"/>
        <v>0</v>
      </c>
      <c r="D256" s="27">
        <f t="shared" si="23"/>
        <v>0</v>
      </c>
      <c r="E256" s="27">
        <f t="shared" si="24"/>
        <v>0</v>
      </c>
      <c r="F256" s="18">
        <f t="shared" si="25"/>
        <v>0</v>
      </c>
      <c r="G256" s="28">
        <f t="shared" si="26"/>
        <v>0</v>
      </c>
    </row>
    <row r="257" spans="1:7" hidden="1" x14ac:dyDescent="0.2">
      <c r="A257" s="3">
        <f t="shared" si="27"/>
        <v>237</v>
      </c>
      <c r="B257" s="18">
        <f t="shared" si="28"/>
        <v>0</v>
      </c>
      <c r="C257" s="27">
        <f t="shared" si="22"/>
        <v>0</v>
      </c>
      <c r="D257" s="27">
        <f t="shared" si="23"/>
        <v>0</v>
      </c>
      <c r="E257" s="27">
        <f t="shared" si="24"/>
        <v>0</v>
      </c>
      <c r="F257" s="18">
        <f t="shared" si="25"/>
        <v>0</v>
      </c>
      <c r="G257" s="28">
        <f t="shared" si="26"/>
        <v>0</v>
      </c>
    </row>
    <row r="258" spans="1:7" hidden="1" x14ac:dyDescent="0.2">
      <c r="A258" s="3">
        <f t="shared" si="27"/>
        <v>238</v>
      </c>
      <c r="B258" s="18">
        <f t="shared" si="28"/>
        <v>0</v>
      </c>
      <c r="C258" s="27">
        <f t="shared" si="22"/>
        <v>0</v>
      </c>
      <c r="D258" s="27">
        <f t="shared" si="23"/>
        <v>0</v>
      </c>
      <c r="E258" s="27">
        <f t="shared" si="24"/>
        <v>0</v>
      </c>
      <c r="F258" s="18">
        <f t="shared" si="25"/>
        <v>0</v>
      </c>
      <c r="G258" s="28">
        <f t="shared" si="26"/>
        <v>0</v>
      </c>
    </row>
    <row r="259" spans="1:7" hidden="1" x14ac:dyDescent="0.2">
      <c r="A259" s="3">
        <f t="shared" si="27"/>
        <v>239</v>
      </c>
      <c r="B259" s="18">
        <f t="shared" si="28"/>
        <v>0</v>
      </c>
      <c r="C259" s="27">
        <f t="shared" si="22"/>
        <v>0</v>
      </c>
      <c r="D259" s="27">
        <f t="shared" si="23"/>
        <v>0</v>
      </c>
      <c r="E259" s="27">
        <f t="shared" si="24"/>
        <v>0</v>
      </c>
      <c r="F259" s="18">
        <f t="shared" si="25"/>
        <v>0</v>
      </c>
      <c r="G259" s="28">
        <f t="shared" si="26"/>
        <v>0</v>
      </c>
    </row>
    <row r="260" spans="1:7" hidden="1" x14ac:dyDescent="0.2">
      <c r="A260" s="3">
        <f t="shared" si="27"/>
        <v>240</v>
      </c>
      <c r="B260" s="18">
        <f t="shared" si="28"/>
        <v>0</v>
      </c>
      <c r="C260" s="27">
        <f t="shared" si="22"/>
        <v>0</v>
      </c>
      <c r="D260" s="27">
        <f t="shared" si="23"/>
        <v>0</v>
      </c>
      <c r="E260" s="27">
        <f t="shared" si="24"/>
        <v>0</v>
      </c>
      <c r="F260" s="18">
        <f t="shared" si="25"/>
        <v>0</v>
      </c>
      <c r="G260" s="28">
        <f t="shared" si="26"/>
        <v>0</v>
      </c>
    </row>
    <row r="261" spans="1:7" hidden="1" x14ac:dyDescent="0.2">
      <c r="A261" s="3">
        <f t="shared" si="27"/>
        <v>241</v>
      </c>
      <c r="B261" s="18">
        <f t="shared" si="28"/>
        <v>0</v>
      </c>
      <c r="C261" s="27">
        <f t="shared" si="22"/>
        <v>0</v>
      </c>
      <c r="D261" s="27">
        <f t="shared" si="23"/>
        <v>0</v>
      </c>
      <c r="E261" s="27">
        <f t="shared" si="24"/>
        <v>0</v>
      </c>
      <c r="F261" s="18">
        <f t="shared" si="25"/>
        <v>0</v>
      </c>
      <c r="G261" s="28">
        <f t="shared" si="26"/>
        <v>0</v>
      </c>
    </row>
    <row r="262" spans="1:7" hidden="1" x14ac:dyDescent="0.2">
      <c r="A262" s="3">
        <f t="shared" si="27"/>
        <v>242</v>
      </c>
      <c r="B262" s="18">
        <f t="shared" si="28"/>
        <v>0</v>
      </c>
      <c r="C262" s="27">
        <f t="shared" si="22"/>
        <v>0</v>
      </c>
      <c r="D262" s="27">
        <f t="shared" si="23"/>
        <v>0</v>
      </c>
      <c r="E262" s="27">
        <f t="shared" si="24"/>
        <v>0</v>
      </c>
      <c r="F262" s="18">
        <f t="shared" si="25"/>
        <v>0</v>
      </c>
      <c r="G262" s="28">
        <f t="shared" si="26"/>
        <v>0</v>
      </c>
    </row>
    <row r="263" spans="1:7" hidden="1" x14ac:dyDescent="0.2">
      <c r="A263" s="3">
        <f t="shared" si="27"/>
        <v>243</v>
      </c>
      <c r="B263" s="18">
        <f t="shared" si="28"/>
        <v>0</v>
      </c>
      <c r="C263" s="27">
        <f t="shared" si="22"/>
        <v>0</v>
      </c>
      <c r="D263" s="27">
        <f t="shared" si="23"/>
        <v>0</v>
      </c>
      <c r="E263" s="27">
        <f t="shared" si="24"/>
        <v>0</v>
      </c>
      <c r="F263" s="18">
        <f t="shared" si="25"/>
        <v>0</v>
      </c>
      <c r="G263" s="28">
        <f t="shared" si="26"/>
        <v>0</v>
      </c>
    </row>
    <row r="264" spans="1:7" hidden="1" x14ac:dyDescent="0.2">
      <c r="A264" s="3">
        <f t="shared" si="27"/>
        <v>244</v>
      </c>
      <c r="B264" s="18">
        <f t="shared" si="28"/>
        <v>0</v>
      </c>
      <c r="C264" s="27">
        <f t="shared" si="22"/>
        <v>0</v>
      </c>
      <c r="D264" s="27">
        <f t="shared" si="23"/>
        <v>0</v>
      </c>
      <c r="E264" s="27">
        <f t="shared" si="24"/>
        <v>0</v>
      </c>
      <c r="F264" s="18">
        <f t="shared" si="25"/>
        <v>0</v>
      </c>
      <c r="G264" s="28">
        <f t="shared" si="26"/>
        <v>0</v>
      </c>
    </row>
    <row r="265" spans="1:7" hidden="1" x14ac:dyDescent="0.2">
      <c r="A265" s="3">
        <f t="shared" si="27"/>
        <v>245</v>
      </c>
      <c r="B265" s="18">
        <f t="shared" si="28"/>
        <v>0</v>
      </c>
      <c r="C265" s="27">
        <f t="shared" si="22"/>
        <v>0</v>
      </c>
      <c r="D265" s="27">
        <f t="shared" si="23"/>
        <v>0</v>
      </c>
      <c r="E265" s="27">
        <f t="shared" si="24"/>
        <v>0</v>
      </c>
      <c r="F265" s="18">
        <f t="shared" si="25"/>
        <v>0</v>
      </c>
      <c r="G265" s="28">
        <f t="shared" si="26"/>
        <v>0</v>
      </c>
    </row>
    <row r="266" spans="1:7" hidden="1" x14ac:dyDescent="0.2">
      <c r="A266" s="3">
        <f t="shared" si="27"/>
        <v>246</v>
      </c>
      <c r="B266" s="18">
        <f t="shared" si="28"/>
        <v>0</v>
      </c>
      <c r="C266" s="27">
        <f t="shared" si="22"/>
        <v>0</v>
      </c>
      <c r="D266" s="27">
        <f t="shared" si="23"/>
        <v>0</v>
      </c>
      <c r="E266" s="27">
        <f t="shared" si="24"/>
        <v>0</v>
      </c>
      <c r="F266" s="18">
        <f t="shared" si="25"/>
        <v>0</v>
      </c>
      <c r="G266" s="28">
        <f t="shared" si="26"/>
        <v>0</v>
      </c>
    </row>
    <row r="267" spans="1:7" hidden="1" x14ac:dyDescent="0.2">
      <c r="A267" s="3">
        <f t="shared" si="27"/>
        <v>247</v>
      </c>
      <c r="B267" s="18">
        <f t="shared" si="28"/>
        <v>0</v>
      </c>
      <c r="C267" s="27">
        <f t="shared" si="22"/>
        <v>0</v>
      </c>
      <c r="D267" s="27">
        <f t="shared" si="23"/>
        <v>0</v>
      </c>
      <c r="E267" s="27">
        <f t="shared" si="24"/>
        <v>0</v>
      </c>
      <c r="F267" s="18">
        <f t="shared" si="25"/>
        <v>0</v>
      </c>
      <c r="G267" s="28">
        <f t="shared" si="26"/>
        <v>0</v>
      </c>
    </row>
    <row r="268" spans="1:7" hidden="1" x14ac:dyDescent="0.2">
      <c r="A268" s="3">
        <f t="shared" si="27"/>
        <v>248</v>
      </c>
      <c r="B268" s="18">
        <f t="shared" si="28"/>
        <v>0</v>
      </c>
      <c r="C268" s="27">
        <f t="shared" si="22"/>
        <v>0</v>
      </c>
      <c r="D268" s="27">
        <f t="shared" si="23"/>
        <v>0</v>
      </c>
      <c r="E268" s="27">
        <f t="shared" si="24"/>
        <v>0</v>
      </c>
      <c r="F268" s="18">
        <f t="shared" si="25"/>
        <v>0</v>
      </c>
      <c r="G268" s="28">
        <f t="shared" si="26"/>
        <v>0</v>
      </c>
    </row>
    <row r="269" spans="1:7" hidden="1" x14ac:dyDescent="0.2">
      <c r="A269" s="3">
        <f t="shared" si="27"/>
        <v>249</v>
      </c>
      <c r="B269" s="18">
        <f t="shared" si="28"/>
        <v>0</v>
      </c>
      <c r="C269" s="27">
        <f t="shared" si="22"/>
        <v>0</v>
      </c>
      <c r="D269" s="27">
        <f t="shared" si="23"/>
        <v>0</v>
      </c>
      <c r="E269" s="27">
        <f t="shared" si="24"/>
        <v>0</v>
      </c>
      <c r="F269" s="18">
        <f t="shared" si="25"/>
        <v>0</v>
      </c>
      <c r="G269" s="28">
        <f t="shared" si="26"/>
        <v>0</v>
      </c>
    </row>
    <row r="270" spans="1:7" hidden="1" x14ac:dyDescent="0.2">
      <c r="A270" s="3">
        <f t="shared" si="27"/>
        <v>250</v>
      </c>
      <c r="B270" s="18">
        <f t="shared" si="28"/>
        <v>0</v>
      </c>
      <c r="C270" s="27">
        <f t="shared" si="22"/>
        <v>0</v>
      </c>
      <c r="D270" s="27">
        <f t="shared" si="23"/>
        <v>0</v>
      </c>
      <c r="E270" s="27">
        <f t="shared" si="24"/>
        <v>0</v>
      </c>
      <c r="F270" s="18">
        <f t="shared" si="25"/>
        <v>0</v>
      </c>
      <c r="G270" s="28">
        <f t="shared" si="26"/>
        <v>0</v>
      </c>
    </row>
    <row r="271" spans="1:7" hidden="1" x14ac:dyDescent="0.2">
      <c r="A271" s="3">
        <f t="shared" si="27"/>
        <v>251</v>
      </c>
      <c r="B271" s="18">
        <f t="shared" si="28"/>
        <v>0</v>
      </c>
      <c r="C271" s="27">
        <f t="shared" si="22"/>
        <v>0</v>
      </c>
      <c r="D271" s="27">
        <f t="shared" si="23"/>
        <v>0</v>
      </c>
      <c r="E271" s="27">
        <f t="shared" si="24"/>
        <v>0</v>
      </c>
      <c r="F271" s="18">
        <f t="shared" si="25"/>
        <v>0</v>
      </c>
      <c r="G271" s="28">
        <f t="shared" si="26"/>
        <v>0</v>
      </c>
    </row>
    <row r="272" spans="1:7" hidden="1" x14ac:dyDescent="0.2">
      <c r="A272" s="3">
        <f t="shared" si="27"/>
        <v>252</v>
      </c>
      <c r="B272" s="18">
        <f t="shared" si="28"/>
        <v>0</v>
      </c>
      <c r="C272" s="27">
        <f t="shared" si="22"/>
        <v>0</v>
      </c>
      <c r="D272" s="27">
        <f t="shared" si="23"/>
        <v>0</v>
      </c>
      <c r="E272" s="27">
        <f t="shared" si="24"/>
        <v>0</v>
      </c>
      <c r="F272" s="18">
        <f t="shared" si="25"/>
        <v>0</v>
      </c>
      <c r="G272" s="28">
        <f t="shared" si="26"/>
        <v>0</v>
      </c>
    </row>
    <row r="273" spans="1:7" hidden="1" x14ac:dyDescent="0.2">
      <c r="A273" s="3">
        <f t="shared" si="27"/>
        <v>253</v>
      </c>
      <c r="B273" s="18">
        <f t="shared" si="28"/>
        <v>0</v>
      </c>
      <c r="C273" s="27">
        <f t="shared" si="22"/>
        <v>0</v>
      </c>
      <c r="D273" s="27">
        <f t="shared" si="23"/>
        <v>0</v>
      </c>
      <c r="E273" s="27">
        <f t="shared" si="24"/>
        <v>0</v>
      </c>
      <c r="F273" s="18">
        <f t="shared" si="25"/>
        <v>0</v>
      </c>
      <c r="G273" s="28">
        <f t="shared" si="26"/>
        <v>0</v>
      </c>
    </row>
    <row r="274" spans="1:7" hidden="1" x14ac:dyDescent="0.2">
      <c r="A274" s="3">
        <f t="shared" si="27"/>
        <v>254</v>
      </c>
      <c r="B274" s="18">
        <f t="shared" si="28"/>
        <v>0</v>
      </c>
      <c r="C274" s="27">
        <f t="shared" si="22"/>
        <v>0</v>
      </c>
      <c r="D274" s="27">
        <f t="shared" si="23"/>
        <v>0</v>
      </c>
      <c r="E274" s="27">
        <f t="shared" si="24"/>
        <v>0</v>
      </c>
      <c r="F274" s="18">
        <f t="shared" si="25"/>
        <v>0</v>
      </c>
      <c r="G274" s="28">
        <f t="shared" si="26"/>
        <v>0</v>
      </c>
    </row>
    <row r="275" spans="1:7" hidden="1" x14ac:dyDescent="0.2">
      <c r="A275" s="3">
        <f t="shared" si="27"/>
        <v>255</v>
      </c>
      <c r="B275" s="18">
        <f t="shared" si="28"/>
        <v>0</v>
      </c>
      <c r="C275" s="27">
        <f t="shared" si="22"/>
        <v>0</v>
      </c>
      <c r="D275" s="27">
        <f t="shared" si="23"/>
        <v>0</v>
      </c>
      <c r="E275" s="27">
        <f t="shared" si="24"/>
        <v>0</v>
      </c>
      <c r="F275" s="18">
        <f t="shared" si="25"/>
        <v>0</v>
      </c>
      <c r="G275" s="28">
        <f t="shared" si="26"/>
        <v>0</v>
      </c>
    </row>
    <row r="276" spans="1:7" hidden="1" x14ac:dyDescent="0.2">
      <c r="A276" s="3">
        <f t="shared" si="27"/>
        <v>256</v>
      </c>
      <c r="B276" s="18">
        <f t="shared" si="28"/>
        <v>0</v>
      </c>
      <c r="C276" s="27">
        <f t="shared" si="22"/>
        <v>0</v>
      </c>
      <c r="D276" s="27">
        <f t="shared" si="23"/>
        <v>0</v>
      </c>
      <c r="E276" s="27">
        <f t="shared" si="24"/>
        <v>0</v>
      </c>
      <c r="F276" s="18">
        <f t="shared" si="25"/>
        <v>0</v>
      </c>
      <c r="G276" s="28">
        <f t="shared" si="26"/>
        <v>0</v>
      </c>
    </row>
    <row r="277" spans="1:7" hidden="1" x14ac:dyDescent="0.2">
      <c r="A277" s="3">
        <f t="shared" si="27"/>
        <v>257</v>
      </c>
      <c r="B277" s="18">
        <f t="shared" si="28"/>
        <v>0</v>
      </c>
      <c r="C277" s="27">
        <f t="shared" ref="C277:C340" si="29">IF(A277&lt;=$D$10,D277+$D$13,0)</f>
        <v>0</v>
      </c>
      <c r="D277" s="27">
        <f t="shared" ref="D277:D340" si="30">E277+F277</f>
        <v>0</v>
      </c>
      <c r="E277" s="27">
        <f t="shared" ref="E277:E340" si="31">B277*$D$11</f>
        <v>0</v>
      </c>
      <c r="F277" s="18">
        <f t="shared" ref="F277:F340" si="32">IF(A277&lt;=$D$10,$D$12*-1,0)</f>
        <v>0</v>
      </c>
      <c r="G277" s="28">
        <f t="shared" ref="G277:G340" si="33">B277-F277</f>
        <v>0</v>
      </c>
    </row>
    <row r="278" spans="1:7" hidden="1" x14ac:dyDescent="0.2">
      <c r="A278" s="3">
        <f t="shared" ref="A278:A341" si="34">A277+1</f>
        <v>258</v>
      </c>
      <c r="B278" s="18">
        <f t="shared" ref="B278:B341" si="35">B277-F277</f>
        <v>0</v>
      </c>
      <c r="C278" s="27">
        <f t="shared" si="29"/>
        <v>0</v>
      </c>
      <c r="D278" s="27">
        <f t="shared" si="30"/>
        <v>0</v>
      </c>
      <c r="E278" s="27">
        <f t="shared" si="31"/>
        <v>0</v>
      </c>
      <c r="F278" s="18">
        <f t="shared" si="32"/>
        <v>0</v>
      </c>
      <c r="G278" s="28">
        <f t="shared" si="33"/>
        <v>0</v>
      </c>
    </row>
    <row r="279" spans="1:7" hidden="1" x14ac:dyDescent="0.2">
      <c r="A279" s="3">
        <f t="shared" si="34"/>
        <v>259</v>
      </c>
      <c r="B279" s="18">
        <f t="shared" si="35"/>
        <v>0</v>
      </c>
      <c r="C279" s="27">
        <f t="shared" si="29"/>
        <v>0</v>
      </c>
      <c r="D279" s="27">
        <f t="shared" si="30"/>
        <v>0</v>
      </c>
      <c r="E279" s="27">
        <f t="shared" si="31"/>
        <v>0</v>
      </c>
      <c r="F279" s="18">
        <f t="shared" si="32"/>
        <v>0</v>
      </c>
      <c r="G279" s="28">
        <f t="shared" si="33"/>
        <v>0</v>
      </c>
    </row>
    <row r="280" spans="1:7" hidden="1" x14ac:dyDescent="0.2">
      <c r="A280" s="3">
        <f t="shared" si="34"/>
        <v>260</v>
      </c>
      <c r="B280" s="18">
        <f t="shared" si="35"/>
        <v>0</v>
      </c>
      <c r="C280" s="27">
        <f t="shared" si="29"/>
        <v>0</v>
      </c>
      <c r="D280" s="27">
        <f t="shared" si="30"/>
        <v>0</v>
      </c>
      <c r="E280" s="27">
        <f t="shared" si="31"/>
        <v>0</v>
      </c>
      <c r="F280" s="18">
        <f t="shared" si="32"/>
        <v>0</v>
      </c>
      <c r="G280" s="28">
        <f t="shared" si="33"/>
        <v>0</v>
      </c>
    </row>
    <row r="281" spans="1:7" hidden="1" x14ac:dyDescent="0.2">
      <c r="A281" s="3">
        <f t="shared" si="34"/>
        <v>261</v>
      </c>
      <c r="B281" s="18">
        <f t="shared" si="35"/>
        <v>0</v>
      </c>
      <c r="C281" s="27">
        <f t="shared" si="29"/>
        <v>0</v>
      </c>
      <c r="D281" s="27">
        <f t="shared" si="30"/>
        <v>0</v>
      </c>
      <c r="E281" s="27">
        <f t="shared" si="31"/>
        <v>0</v>
      </c>
      <c r="F281" s="18">
        <f t="shared" si="32"/>
        <v>0</v>
      </c>
      <c r="G281" s="28">
        <f t="shared" si="33"/>
        <v>0</v>
      </c>
    </row>
    <row r="282" spans="1:7" hidden="1" x14ac:dyDescent="0.2">
      <c r="A282" s="3">
        <f t="shared" si="34"/>
        <v>262</v>
      </c>
      <c r="B282" s="18">
        <f t="shared" si="35"/>
        <v>0</v>
      </c>
      <c r="C282" s="27">
        <f t="shared" si="29"/>
        <v>0</v>
      </c>
      <c r="D282" s="27">
        <f t="shared" si="30"/>
        <v>0</v>
      </c>
      <c r="E282" s="27">
        <f t="shared" si="31"/>
        <v>0</v>
      </c>
      <c r="F282" s="18">
        <f t="shared" si="32"/>
        <v>0</v>
      </c>
      <c r="G282" s="28">
        <f t="shared" si="33"/>
        <v>0</v>
      </c>
    </row>
    <row r="283" spans="1:7" hidden="1" x14ac:dyDescent="0.2">
      <c r="A283" s="3">
        <f t="shared" si="34"/>
        <v>263</v>
      </c>
      <c r="B283" s="18">
        <f t="shared" si="35"/>
        <v>0</v>
      </c>
      <c r="C283" s="27">
        <f t="shared" si="29"/>
        <v>0</v>
      </c>
      <c r="D283" s="27">
        <f t="shared" si="30"/>
        <v>0</v>
      </c>
      <c r="E283" s="27">
        <f t="shared" si="31"/>
        <v>0</v>
      </c>
      <c r="F283" s="18">
        <f t="shared" si="32"/>
        <v>0</v>
      </c>
      <c r="G283" s="28">
        <f t="shared" si="33"/>
        <v>0</v>
      </c>
    </row>
    <row r="284" spans="1:7" hidden="1" x14ac:dyDescent="0.2">
      <c r="A284" s="3">
        <f t="shared" si="34"/>
        <v>264</v>
      </c>
      <c r="B284" s="18">
        <f t="shared" si="35"/>
        <v>0</v>
      </c>
      <c r="C284" s="27">
        <f t="shared" si="29"/>
        <v>0</v>
      </c>
      <c r="D284" s="27">
        <f t="shared" si="30"/>
        <v>0</v>
      </c>
      <c r="E284" s="27">
        <f t="shared" si="31"/>
        <v>0</v>
      </c>
      <c r="F284" s="18">
        <f t="shared" si="32"/>
        <v>0</v>
      </c>
      <c r="G284" s="28">
        <f t="shared" si="33"/>
        <v>0</v>
      </c>
    </row>
    <row r="285" spans="1:7" hidden="1" x14ac:dyDescent="0.2">
      <c r="A285" s="3">
        <f t="shared" si="34"/>
        <v>265</v>
      </c>
      <c r="B285" s="18">
        <f t="shared" si="35"/>
        <v>0</v>
      </c>
      <c r="C285" s="27">
        <f t="shared" si="29"/>
        <v>0</v>
      </c>
      <c r="D285" s="27">
        <f t="shared" si="30"/>
        <v>0</v>
      </c>
      <c r="E285" s="27">
        <f t="shared" si="31"/>
        <v>0</v>
      </c>
      <c r="F285" s="18">
        <f t="shared" si="32"/>
        <v>0</v>
      </c>
      <c r="G285" s="28">
        <f t="shared" si="33"/>
        <v>0</v>
      </c>
    </row>
    <row r="286" spans="1:7" hidden="1" x14ac:dyDescent="0.2">
      <c r="A286" s="3">
        <f t="shared" si="34"/>
        <v>266</v>
      </c>
      <c r="B286" s="18">
        <f t="shared" si="35"/>
        <v>0</v>
      </c>
      <c r="C286" s="27">
        <f t="shared" si="29"/>
        <v>0</v>
      </c>
      <c r="D286" s="27">
        <f t="shared" si="30"/>
        <v>0</v>
      </c>
      <c r="E286" s="27">
        <f t="shared" si="31"/>
        <v>0</v>
      </c>
      <c r="F286" s="18">
        <f t="shared" si="32"/>
        <v>0</v>
      </c>
      <c r="G286" s="28">
        <f t="shared" si="33"/>
        <v>0</v>
      </c>
    </row>
    <row r="287" spans="1:7" hidden="1" x14ac:dyDescent="0.2">
      <c r="A287" s="3">
        <f t="shared" si="34"/>
        <v>267</v>
      </c>
      <c r="B287" s="18">
        <f t="shared" si="35"/>
        <v>0</v>
      </c>
      <c r="C287" s="27">
        <f t="shared" si="29"/>
        <v>0</v>
      </c>
      <c r="D287" s="27">
        <f t="shared" si="30"/>
        <v>0</v>
      </c>
      <c r="E287" s="27">
        <f t="shared" si="31"/>
        <v>0</v>
      </c>
      <c r="F287" s="18">
        <f t="shared" si="32"/>
        <v>0</v>
      </c>
      <c r="G287" s="28">
        <f t="shared" si="33"/>
        <v>0</v>
      </c>
    </row>
    <row r="288" spans="1:7" hidden="1" x14ac:dyDescent="0.2">
      <c r="A288" s="3">
        <f t="shared" si="34"/>
        <v>268</v>
      </c>
      <c r="B288" s="18">
        <f t="shared" si="35"/>
        <v>0</v>
      </c>
      <c r="C288" s="27">
        <f t="shared" si="29"/>
        <v>0</v>
      </c>
      <c r="D288" s="27">
        <f t="shared" si="30"/>
        <v>0</v>
      </c>
      <c r="E288" s="27">
        <f t="shared" si="31"/>
        <v>0</v>
      </c>
      <c r="F288" s="18">
        <f t="shared" si="32"/>
        <v>0</v>
      </c>
      <c r="G288" s="28">
        <f t="shared" si="33"/>
        <v>0</v>
      </c>
    </row>
    <row r="289" spans="1:7" hidden="1" x14ac:dyDescent="0.2">
      <c r="A289" s="3">
        <f t="shared" si="34"/>
        <v>269</v>
      </c>
      <c r="B289" s="18">
        <f t="shared" si="35"/>
        <v>0</v>
      </c>
      <c r="C289" s="27">
        <f t="shared" si="29"/>
        <v>0</v>
      </c>
      <c r="D289" s="27">
        <f t="shared" si="30"/>
        <v>0</v>
      </c>
      <c r="E289" s="27">
        <f t="shared" si="31"/>
        <v>0</v>
      </c>
      <c r="F289" s="18">
        <f t="shared" si="32"/>
        <v>0</v>
      </c>
      <c r="G289" s="28">
        <f t="shared" si="33"/>
        <v>0</v>
      </c>
    </row>
    <row r="290" spans="1:7" hidden="1" x14ac:dyDescent="0.2">
      <c r="A290" s="3">
        <f t="shared" si="34"/>
        <v>270</v>
      </c>
      <c r="B290" s="18">
        <f t="shared" si="35"/>
        <v>0</v>
      </c>
      <c r="C290" s="27">
        <f t="shared" si="29"/>
        <v>0</v>
      </c>
      <c r="D290" s="27">
        <f t="shared" si="30"/>
        <v>0</v>
      </c>
      <c r="E290" s="27">
        <f t="shared" si="31"/>
        <v>0</v>
      </c>
      <c r="F290" s="18">
        <f t="shared" si="32"/>
        <v>0</v>
      </c>
      <c r="G290" s="28">
        <f t="shared" si="33"/>
        <v>0</v>
      </c>
    </row>
    <row r="291" spans="1:7" hidden="1" x14ac:dyDescent="0.2">
      <c r="A291" s="3">
        <f t="shared" si="34"/>
        <v>271</v>
      </c>
      <c r="B291" s="18">
        <f t="shared" si="35"/>
        <v>0</v>
      </c>
      <c r="C291" s="27">
        <f t="shared" si="29"/>
        <v>0</v>
      </c>
      <c r="D291" s="27">
        <f t="shared" si="30"/>
        <v>0</v>
      </c>
      <c r="E291" s="27">
        <f t="shared" si="31"/>
        <v>0</v>
      </c>
      <c r="F291" s="18">
        <f t="shared" si="32"/>
        <v>0</v>
      </c>
      <c r="G291" s="28">
        <f t="shared" si="33"/>
        <v>0</v>
      </c>
    </row>
    <row r="292" spans="1:7" hidden="1" x14ac:dyDescent="0.2">
      <c r="A292" s="3">
        <f t="shared" si="34"/>
        <v>272</v>
      </c>
      <c r="B292" s="18">
        <f t="shared" si="35"/>
        <v>0</v>
      </c>
      <c r="C292" s="27">
        <f t="shared" si="29"/>
        <v>0</v>
      </c>
      <c r="D292" s="27">
        <f t="shared" si="30"/>
        <v>0</v>
      </c>
      <c r="E292" s="27">
        <f t="shared" si="31"/>
        <v>0</v>
      </c>
      <c r="F292" s="18">
        <f t="shared" si="32"/>
        <v>0</v>
      </c>
      <c r="G292" s="28">
        <f t="shared" si="33"/>
        <v>0</v>
      </c>
    </row>
    <row r="293" spans="1:7" hidden="1" x14ac:dyDescent="0.2">
      <c r="A293" s="3">
        <f t="shared" si="34"/>
        <v>273</v>
      </c>
      <c r="B293" s="18">
        <f t="shared" si="35"/>
        <v>0</v>
      </c>
      <c r="C293" s="27">
        <f t="shared" si="29"/>
        <v>0</v>
      </c>
      <c r="D293" s="27">
        <f t="shared" si="30"/>
        <v>0</v>
      </c>
      <c r="E293" s="27">
        <f t="shared" si="31"/>
        <v>0</v>
      </c>
      <c r="F293" s="18">
        <f t="shared" si="32"/>
        <v>0</v>
      </c>
      <c r="G293" s="28">
        <f t="shared" si="33"/>
        <v>0</v>
      </c>
    </row>
    <row r="294" spans="1:7" hidden="1" x14ac:dyDescent="0.2">
      <c r="A294" s="3">
        <f t="shared" si="34"/>
        <v>274</v>
      </c>
      <c r="B294" s="18">
        <f t="shared" si="35"/>
        <v>0</v>
      </c>
      <c r="C294" s="27">
        <f t="shared" si="29"/>
        <v>0</v>
      </c>
      <c r="D294" s="27">
        <f t="shared" si="30"/>
        <v>0</v>
      </c>
      <c r="E294" s="27">
        <f t="shared" si="31"/>
        <v>0</v>
      </c>
      <c r="F294" s="18">
        <f t="shared" si="32"/>
        <v>0</v>
      </c>
      <c r="G294" s="28">
        <f t="shared" si="33"/>
        <v>0</v>
      </c>
    </row>
    <row r="295" spans="1:7" hidden="1" x14ac:dyDescent="0.2">
      <c r="A295" s="3">
        <f t="shared" si="34"/>
        <v>275</v>
      </c>
      <c r="B295" s="18">
        <f t="shared" si="35"/>
        <v>0</v>
      </c>
      <c r="C295" s="27">
        <f t="shared" si="29"/>
        <v>0</v>
      </c>
      <c r="D295" s="27">
        <f t="shared" si="30"/>
        <v>0</v>
      </c>
      <c r="E295" s="27">
        <f t="shared" si="31"/>
        <v>0</v>
      </c>
      <c r="F295" s="18">
        <f t="shared" si="32"/>
        <v>0</v>
      </c>
      <c r="G295" s="28">
        <f t="shared" si="33"/>
        <v>0</v>
      </c>
    </row>
    <row r="296" spans="1:7" hidden="1" x14ac:dyDescent="0.2">
      <c r="A296" s="3">
        <f t="shared" si="34"/>
        <v>276</v>
      </c>
      <c r="B296" s="18">
        <f t="shared" si="35"/>
        <v>0</v>
      </c>
      <c r="C296" s="27">
        <f t="shared" si="29"/>
        <v>0</v>
      </c>
      <c r="D296" s="27">
        <f t="shared" si="30"/>
        <v>0</v>
      </c>
      <c r="E296" s="27">
        <f t="shared" si="31"/>
        <v>0</v>
      </c>
      <c r="F296" s="18">
        <f t="shared" si="32"/>
        <v>0</v>
      </c>
      <c r="G296" s="28">
        <f t="shared" si="33"/>
        <v>0</v>
      </c>
    </row>
    <row r="297" spans="1:7" hidden="1" x14ac:dyDescent="0.2">
      <c r="A297" s="3">
        <f t="shared" si="34"/>
        <v>277</v>
      </c>
      <c r="B297" s="18">
        <f t="shared" si="35"/>
        <v>0</v>
      </c>
      <c r="C297" s="27">
        <f t="shared" si="29"/>
        <v>0</v>
      </c>
      <c r="D297" s="27">
        <f t="shared" si="30"/>
        <v>0</v>
      </c>
      <c r="E297" s="27">
        <f t="shared" si="31"/>
        <v>0</v>
      </c>
      <c r="F297" s="18">
        <f t="shared" si="32"/>
        <v>0</v>
      </c>
      <c r="G297" s="28">
        <f t="shared" si="33"/>
        <v>0</v>
      </c>
    </row>
    <row r="298" spans="1:7" hidden="1" x14ac:dyDescent="0.2">
      <c r="A298" s="3">
        <f t="shared" si="34"/>
        <v>278</v>
      </c>
      <c r="B298" s="18">
        <f t="shared" si="35"/>
        <v>0</v>
      </c>
      <c r="C298" s="27">
        <f t="shared" si="29"/>
        <v>0</v>
      </c>
      <c r="D298" s="27">
        <f t="shared" si="30"/>
        <v>0</v>
      </c>
      <c r="E298" s="27">
        <f t="shared" si="31"/>
        <v>0</v>
      </c>
      <c r="F298" s="18">
        <f t="shared" si="32"/>
        <v>0</v>
      </c>
      <c r="G298" s="28">
        <f t="shared" si="33"/>
        <v>0</v>
      </c>
    </row>
    <row r="299" spans="1:7" hidden="1" x14ac:dyDescent="0.2">
      <c r="A299" s="3">
        <f t="shared" si="34"/>
        <v>279</v>
      </c>
      <c r="B299" s="18">
        <f t="shared" si="35"/>
        <v>0</v>
      </c>
      <c r="C299" s="27">
        <f t="shared" si="29"/>
        <v>0</v>
      </c>
      <c r="D299" s="27">
        <f t="shared" si="30"/>
        <v>0</v>
      </c>
      <c r="E299" s="27">
        <f t="shared" si="31"/>
        <v>0</v>
      </c>
      <c r="F299" s="18">
        <f t="shared" si="32"/>
        <v>0</v>
      </c>
      <c r="G299" s="28">
        <f t="shared" si="33"/>
        <v>0</v>
      </c>
    </row>
    <row r="300" spans="1:7" hidden="1" x14ac:dyDescent="0.2">
      <c r="A300" s="3">
        <f t="shared" si="34"/>
        <v>280</v>
      </c>
      <c r="B300" s="18">
        <f t="shared" si="35"/>
        <v>0</v>
      </c>
      <c r="C300" s="27">
        <f t="shared" si="29"/>
        <v>0</v>
      </c>
      <c r="D300" s="27">
        <f t="shared" si="30"/>
        <v>0</v>
      </c>
      <c r="E300" s="27">
        <f t="shared" si="31"/>
        <v>0</v>
      </c>
      <c r="F300" s="18">
        <f t="shared" si="32"/>
        <v>0</v>
      </c>
      <c r="G300" s="28">
        <f t="shared" si="33"/>
        <v>0</v>
      </c>
    </row>
    <row r="301" spans="1:7" hidden="1" x14ac:dyDescent="0.2">
      <c r="A301" s="3">
        <f t="shared" si="34"/>
        <v>281</v>
      </c>
      <c r="B301" s="18">
        <f t="shared" si="35"/>
        <v>0</v>
      </c>
      <c r="C301" s="27">
        <f t="shared" si="29"/>
        <v>0</v>
      </c>
      <c r="D301" s="27">
        <f t="shared" si="30"/>
        <v>0</v>
      </c>
      <c r="E301" s="27">
        <f t="shared" si="31"/>
        <v>0</v>
      </c>
      <c r="F301" s="18">
        <f t="shared" si="32"/>
        <v>0</v>
      </c>
      <c r="G301" s="28">
        <f t="shared" si="33"/>
        <v>0</v>
      </c>
    </row>
    <row r="302" spans="1:7" hidden="1" x14ac:dyDescent="0.2">
      <c r="A302" s="3">
        <f t="shared" si="34"/>
        <v>282</v>
      </c>
      <c r="B302" s="18">
        <f t="shared" si="35"/>
        <v>0</v>
      </c>
      <c r="C302" s="27">
        <f t="shared" si="29"/>
        <v>0</v>
      </c>
      <c r="D302" s="27">
        <f t="shared" si="30"/>
        <v>0</v>
      </c>
      <c r="E302" s="27">
        <f t="shared" si="31"/>
        <v>0</v>
      </c>
      <c r="F302" s="18">
        <f t="shared" si="32"/>
        <v>0</v>
      </c>
      <c r="G302" s="28">
        <f t="shared" si="33"/>
        <v>0</v>
      </c>
    </row>
    <row r="303" spans="1:7" hidden="1" x14ac:dyDescent="0.2">
      <c r="A303" s="3">
        <f t="shared" si="34"/>
        <v>283</v>
      </c>
      <c r="B303" s="18">
        <f t="shared" si="35"/>
        <v>0</v>
      </c>
      <c r="C303" s="27">
        <f t="shared" si="29"/>
        <v>0</v>
      </c>
      <c r="D303" s="27">
        <f t="shared" si="30"/>
        <v>0</v>
      </c>
      <c r="E303" s="27">
        <f t="shared" si="31"/>
        <v>0</v>
      </c>
      <c r="F303" s="18">
        <f t="shared" si="32"/>
        <v>0</v>
      </c>
      <c r="G303" s="28">
        <f t="shared" si="33"/>
        <v>0</v>
      </c>
    </row>
    <row r="304" spans="1:7" hidden="1" x14ac:dyDescent="0.2">
      <c r="A304" s="3">
        <f t="shared" si="34"/>
        <v>284</v>
      </c>
      <c r="B304" s="18">
        <f t="shared" si="35"/>
        <v>0</v>
      </c>
      <c r="C304" s="27">
        <f t="shared" si="29"/>
        <v>0</v>
      </c>
      <c r="D304" s="27">
        <f t="shared" si="30"/>
        <v>0</v>
      </c>
      <c r="E304" s="27">
        <f t="shared" si="31"/>
        <v>0</v>
      </c>
      <c r="F304" s="18">
        <f t="shared" si="32"/>
        <v>0</v>
      </c>
      <c r="G304" s="28">
        <f t="shared" si="33"/>
        <v>0</v>
      </c>
    </row>
    <row r="305" spans="1:7" hidden="1" x14ac:dyDescent="0.2">
      <c r="A305" s="3">
        <f t="shared" si="34"/>
        <v>285</v>
      </c>
      <c r="B305" s="18">
        <f t="shared" si="35"/>
        <v>0</v>
      </c>
      <c r="C305" s="27">
        <f t="shared" si="29"/>
        <v>0</v>
      </c>
      <c r="D305" s="27">
        <f t="shared" si="30"/>
        <v>0</v>
      </c>
      <c r="E305" s="27">
        <f t="shared" si="31"/>
        <v>0</v>
      </c>
      <c r="F305" s="18">
        <f t="shared" si="32"/>
        <v>0</v>
      </c>
      <c r="G305" s="28">
        <f t="shared" si="33"/>
        <v>0</v>
      </c>
    </row>
    <row r="306" spans="1:7" hidden="1" x14ac:dyDescent="0.2">
      <c r="A306" s="3">
        <f t="shared" si="34"/>
        <v>286</v>
      </c>
      <c r="B306" s="18">
        <f t="shared" si="35"/>
        <v>0</v>
      </c>
      <c r="C306" s="27">
        <f t="shared" si="29"/>
        <v>0</v>
      </c>
      <c r="D306" s="27">
        <f t="shared" si="30"/>
        <v>0</v>
      </c>
      <c r="E306" s="27">
        <f t="shared" si="31"/>
        <v>0</v>
      </c>
      <c r="F306" s="18">
        <f t="shared" si="32"/>
        <v>0</v>
      </c>
      <c r="G306" s="28">
        <f t="shared" si="33"/>
        <v>0</v>
      </c>
    </row>
    <row r="307" spans="1:7" hidden="1" x14ac:dyDescent="0.2">
      <c r="A307" s="3">
        <f t="shared" si="34"/>
        <v>287</v>
      </c>
      <c r="B307" s="18">
        <f t="shared" si="35"/>
        <v>0</v>
      </c>
      <c r="C307" s="27">
        <f t="shared" si="29"/>
        <v>0</v>
      </c>
      <c r="D307" s="27">
        <f t="shared" si="30"/>
        <v>0</v>
      </c>
      <c r="E307" s="27">
        <f t="shared" si="31"/>
        <v>0</v>
      </c>
      <c r="F307" s="18">
        <f t="shared" si="32"/>
        <v>0</v>
      </c>
      <c r="G307" s="28">
        <f t="shared" si="33"/>
        <v>0</v>
      </c>
    </row>
    <row r="308" spans="1:7" hidden="1" x14ac:dyDescent="0.2">
      <c r="A308" s="3">
        <f t="shared" si="34"/>
        <v>288</v>
      </c>
      <c r="B308" s="18">
        <f t="shared" si="35"/>
        <v>0</v>
      </c>
      <c r="C308" s="27">
        <f t="shared" si="29"/>
        <v>0</v>
      </c>
      <c r="D308" s="27">
        <f t="shared" si="30"/>
        <v>0</v>
      </c>
      <c r="E308" s="27">
        <f t="shared" si="31"/>
        <v>0</v>
      </c>
      <c r="F308" s="18">
        <f t="shared" si="32"/>
        <v>0</v>
      </c>
      <c r="G308" s="28">
        <f t="shared" si="33"/>
        <v>0</v>
      </c>
    </row>
    <row r="309" spans="1:7" hidden="1" x14ac:dyDescent="0.2">
      <c r="A309" s="3">
        <f t="shared" si="34"/>
        <v>289</v>
      </c>
      <c r="B309" s="18">
        <f t="shared" si="35"/>
        <v>0</v>
      </c>
      <c r="C309" s="27">
        <f t="shared" si="29"/>
        <v>0</v>
      </c>
      <c r="D309" s="27">
        <f t="shared" si="30"/>
        <v>0</v>
      </c>
      <c r="E309" s="27">
        <f t="shared" si="31"/>
        <v>0</v>
      </c>
      <c r="F309" s="18">
        <f t="shared" si="32"/>
        <v>0</v>
      </c>
      <c r="G309" s="28">
        <f t="shared" si="33"/>
        <v>0</v>
      </c>
    </row>
    <row r="310" spans="1:7" hidden="1" x14ac:dyDescent="0.2">
      <c r="A310" s="3">
        <f t="shared" si="34"/>
        <v>290</v>
      </c>
      <c r="B310" s="18">
        <f t="shared" si="35"/>
        <v>0</v>
      </c>
      <c r="C310" s="27">
        <f t="shared" si="29"/>
        <v>0</v>
      </c>
      <c r="D310" s="27">
        <f t="shared" si="30"/>
        <v>0</v>
      </c>
      <c r="E310" s="27">
        <f t="shared" si="31"/>
        <v>0</v>
      </c>
      <c r="F310" s="18">
        <f t="shared" si="32"/>
        <v>0</v>
      </c>
      <c r="G310" s="28">
        <f t="shared" si="33"/>
        <v>0</v>
      </c>
    </row>
    <row r="311" spans="1:7" hidden="1" x14ac:dyDescent="0.2">
      <c r="A311" s="3">
        <f t="shared" si="34"/>
        <v>291</v>
      </c>
      <c r="B311" s="18">
        <f t="shared" si="35"/>
        <v>0</v>
      </c>
      <c r="C311" s="27">
        <f t="shared" si="29"/>
        <v>0</v>
      </c>
      <c r="D311" s="27">
        <f t="shared" si="30"/>
        <v>0</v>
      </c>
      <c r="E311" s="27">
        <f t="shared" si="31"/>
        <v>0</v>
      </c>
      <c r="F311" s="18">
        <f t="shared" si="32"/>
        <v>0</v>
      </c>
      <c r="G311" s="28">
        <f t="shared" si="33"/>
        <v>0</v>
      </c>
    </row>
    <row r="312" spans="1:7" hidden="1" x14ac:dyDescent="0.2">
      <c r="A312" s="3">
        <f t="shared" si="34"/>
        <v>292</v>
      </c>
      <c r="B312" s="18">
        <f t="shared" si="35"/>
        <v>0</v>
      </c>
      <c r="C312" s="27">
        <f t="shared" si="29"/>
        <v>0</v>
      </c>
      <c r="D312" s="27">
        <f t="shared" si="30"/>
        <v>0</v>
      </c>
      <c r="E312" s="27">
        <f t="shared" si="31"/>
        <v>0</v>
      </c>
      <c r="F312" s="18">
        <f t="shared" si="32"/>
        <v>0</v>
      </c>
      <c r="G312" s="28">
        <f t="shared" si="33"/>
        <v>0</v>
      </c>
    </row>
    <row r="313" spans="1:7" hidden="1" x14ac:dyDescent="0.2">
      <c r="A313" s="3">
        <f t="shared" si="34"/>
        <v>293</v>
      </c>
      <c r="B313" s="18">
        <f t="shared" si="35"/>
        <v>0</v>
      </c>
      <c r="C313" s="27">
        <f t="shared" si="29"/>
        <v>0</v>
      </c>
      <c r="D313" s="27">
        <f t="shared" si="30"/>
        <v>0</v>
      </c>
      <c r="E313" s="27">
        <f t="shared" si="31"/>
        <v>0</v>
      </c>
      <c r="F313" s="18">
        <f t="shared" si="32"/>
        <v>0</v>
      </c>
      <c r="G313" s="28">
        <f t="shared" si="33"/>
        <v>0</v>
      </c>
    </row>
    <row r="314" spans="1:7" hidden="1" x14ac:dyDescent="0.2">
      <c r="A314" s="3">
        <f t="shared" si="34"/>
        <v>294</v>
      </c>
      <c r="B314" s="18">
        <f t="shared" si="35"/>
        <v>0</v>
      </c>
      <c r="C314" s="27">
        <f t="shared" si="29"/>
        <v>0</v>
      </c>
      <c r="D314" s="27">
        <f t="shared" si="30"/>
        <v>0</v>
      </c>
      <c r="E314" s="27">
        <f t="shared" si="31"/>
        <v>0</v>
      </c>
      <c r="F314" s="18">
        <f t="shared" si="32"/>
        <v>0</v>
      </c>
      <c r="G314" s="28">
        <f t="shared" si="33"/>
        <v>0</v>
      </c>
    </row>
    <row r="315" spans="1:7" hidden="1" x14ac:dyDescent="0.2">
      <c r="A315" s="3">
        <f t="shared" si="34"/>
        <v>295</v>
      </c>
      <c r="B315" s="18">
        <f t="shared" si="35"/>
        <v>0</v>
      </c>
      <c r="C315" s="27">
        <f t="shared" si="29"/>
        <v>0</v>
      </c>
      <c r="D315" s="27">
        <f t="shared" si="30"/>
        <v>0</v>
      </c>
      <c r="E315" s="27">
        <f t="shared" si="31"/>
        <v>0</v>
      </c>
      <c r="F315" s="18">
        <f t="shared" si="32"/>
        <v>0</v>
      </c>
      <c r="G315" s="28">
        <f t="shared" si="33"/>
        <v>0</v>
      </c>
    </row>
    <row r="316" spans="1:7" hidden="1" x14ac:dyDescent="0.2">
      <c r="A316" s="3">
        <f t="shared" si="34"/>
        <v>296</v>
      </c>
      <c r="B316" s="18">
        <f t="shared" si="35"/>
        <v>0</v>
      </c>
      <c r="C316" s="27">
        <f t="shared" si="29"/>
        <v>0</v>
      </c>
      <c r="D316" s="27">
        <f t="shared" si="30"/>
        <v>0</v>
      </c>
      <c r="E316" s="27">
        <f t="shared" si="31"/>
        <v>0</v>
      </c>
      <c r="F316" s="18">
        <f t="shared" si="32"/>
        <v>0</v>
      </c>
      <c r="G316" s="28">
        <f t="shared" si="33"/>
        <v>0</v>
      </c>
    </row>
    <row r="317" spans="1:7" hidden="1" x14ac:dyDescent="0.2">
      <c r="A317" s="3">
        <f t="shared" si="34"/>
        <v>297</v>
      </c>
      <c r="B317" s="18">
        <f t="shared" si="35"/>
        <v>0</v>
      </c>
      <c r="C317" s="27">
        <f t="shared" si="29"/>
        <v>0</v>
      </c>
      <c r="D317" s="27">
        <f t="shared" si="30"/>
        <v>0</v>
      </c>
      <c r="E317" s="27">
        <f t="shared" si="31"/>
        <v>0</v>
      </c>
      <c r="F317" s="18">
        <f t="shared" si="32"/>
        <v>0</v>
      </c>
      <c r="G317" s="28">
        <f t="shared" si="33"/>
        <v>0</v>
      </c>
    </row>
    <row r="318" spans="1:7" hidden="1" x14ac:dyDescent="0.2">
      <c r="A318" s="3">
        <f t="shared" si="34"/>
        <v>298</v>
      </c>
      <c r="B318" s="18">
        <f t="shared" si="35"/>
        <v>0</v>
      </c>
      <c r="C318" s="27">
        <f t="shared" si="29"/>
        <v>0</v>
      </c>
      <c r="D318" s="27">
        <f t="shared" si="30"/>
        <v>0</v>
      </c>
      <c r="E318" s="27">
        <f t="shared" si="31"/>
        <v>0</v>
      </c>
      <c r="F318" s="18">
        <f t="shared" si="32"/>
        <v>0</v>
      </c>
      <c r="G318" s="28">
        <f t="shared" si="33"/>
        <v>0</v>
      </c>
    </row>
    <row r="319" spans="1:7" hidden="1" x14ac:dyDescent="0.2">
      <c r="A319" s="3">
        <f t="shared" si="34"/>
        <v>299</v>
      </c>
      <c r="B319" s="18">
        <f t="shared" si="35"/>
        <v>0</v>
      </c>
      <c r="C319" s="27">
        <f t="shared" si="29"/>
        <v>0</v>
      </c>
      <c r="D319" s="27">
        <f t="shared" si="30"/>
        <v>0</v>
      </c>
      <c r="E319" s="27">
        <f t="shared" si="31"/>
        <v>0</v>
      </c>
      <c r="F319" s="18">
        <f t="shared" si="32"/>
        <v>0</v>
      </c>
      <c r="G319" s="28">
        <f t="shared" si="33"/>
        <v>0</v>
      </c>
    </row>
    <row r="320" spans="1:7" hidden="1" x14ac:dyDescent="0.2">
      <c r="A320" s="3">
        <f t="shared" si="34"/>
        <v>300</v>
      </c>
      <c r="B320" s="18">
        <f t="shared" si="35"/>
        <v>0</v>
      </c>
      <c r="C320" s="27">
        <f t="shared" si="29"/>
        <v>0</v>
      </c>
      <c r="D320" s="27">
        <f t="shared" si="30"/>
        <v>0</v>
      </c>
      <c r="E320" s="27">
        <f t="shared" si="31"/>
        <v>0</v>
      </c>
      <c r="F320" s="18">
        <f t="shared" si="32"/>
        <v>0</v>
      </c>
      <c r="G320" s="28">
        <f t="shared" si="33"/>
        <v>0</v>
      </c>
    </row>
    <row r="321" spans="1:7" hidden="1" x14ac:dyDescent="0.2">
      <c r="A321" s="3">
        <f t="shared" si="34"/>
        <v>301</v>
      </c>
      <c r="B321" s="18">
        <f t="shared" si="35"/>
        <v>0</v>
      </c>
      <c r="C321" s="27">
        <f t="shared" si="29"/>
        <v>0</v>
      </c>
      <c r="D321" s="27">
        <f t="shared" si="30"/>
        <v>0</v>
      </c>
      <c r="E321" s="27">
        <f t="shared" si="31"/>
        <v>0</v>
      </c>
      <c r="F321" s="18">
        <f t="shared" si="32"/>
        <v>0</v>
      </c>
      <c r="G321" s="28">
        <f t="shared" si="33"/>
        <v>0</v>
      </c>
    </row>
    <row r="322" spans="1:7" hidden="1" x14ac:dyDescent="0.2">
      <c r="A322" s="3">
        <f t="shared" si="34"/>
        <v>302</v>
      </c>
      <c r="B322" s="18">
        <f t="shared" si="35"/>
        <v>0</v>
      </c>
      <c r="C322" s="27">
        <f t="shared" si="29"/>
        <v>0</v>
      </c>
      <c r="D322" s="27">
        <f t="shared" si="30"/>
        <v>0</v>
      </c>
      <c r="E322" s="27">
        <f t="shared" si="31"/>
        <v>0</v>
      </c>
      <c r="F322" s="18">
        <f t="shared" si="32"/>
        <v>0</v>
      </c>
      <c r="G322" s="28">
        <f t="shared" si="33"/>
        <v>0</v>
      </c>
    </row>
    <row r="323" spans="1:7" hidden="1" x14ac:dyDescent="0.2">
      <c r="A323" s="3">
        <f t="shared" si="34"/>
        <v>303</v>
      </c>
      <c r="B323" s="18">
        <f t="shared" si="35"/>
        <v>0</v>
      </c>
      <c r="C323" s="27">
        <f t="shared" si="29"/>
        <v>0</v>
      </c>
      <c r="D323" s="27">
        <f t="shared" si="30"/>
        <v>0</v>
      </c>
      <c r="E323" s="27">
        <f t="shared" si="31"/>
        <v>0</v>
      </c>
      <c r="F323" s="18">
        <f t="shared" si="32"/>
        <v>0</v>
      </c>
      <c r="G323" s="28">
        <f t="shared" si="33"/>
        <v>0</v>
      </c>
    </row>
    <row r="324" spans="1:7" hidden="1" x14ac:dyDescent="0.2">
      <c r="A324" s="3">
        <f t="shared" si="34"/>
        <v>304</v>
      </c>
      <c r="B324" s="18">
        <f t="shared" si="35"/>
        <v>0</v>
      </c>
      <c r="C324" s="27">
        <f t="shared" si="29"/>
        <v>0</v>
      </c>
      <c r="D324" s="27">
        <f t="shared" si="30"/>
        <v>0</v>
      </c>
      <c r="E324" s="27">
        <f t="shared" si="31"/>
        <v>0</v>
      </c>
      <c r="F324" s="18">
        <f t="shared" si="32"/>
        <v>0</v>
      </c>
      <c r="G324" s="28">
        <f t="shared" si="33"/>
        <v>0</v>
      </c>
    </row>
    <row r="325" spans="1:7" hidden="1" x14ac:dyDescent="0.2">
      <c r="A325" s="3">
        <f t="shared" si="34"/>
        <v>305</v>
      </c>
      <c r="B325" s="18">
        <f t="shared" si="35"/>
        <v>0</v>
      </c>
      <c r="C325" s="27">
        <f t="shared" si="29"/>
        <v>0</v>
      </c>
      <c r="D325" s="27">
        <f t="shared" si="30"/>
        <v>0</v>
      </c>
      <c r="E325" s="27">
        <f t="shared" si="31"/>
        <v>0</v>
      </c>
      <c r="F325" s="18">
        <f t="shared" si="32"/>
        <v>0</v>
      </c>
      <c r="G325" s="28">
        <f t="shared" si="33"/>
        <v>0</v>
      </c>
    </row>
    <row r="326" spans="1:7" hidden="1" x14ac:dyDescent="0.2">
      <c r="A326" s="3">
        <f t="shared" si="34"/>
        <v>306</v>
      </c>
      <c r="B326" s="18">
        <f t="shared" si="35"/>
        <v>0</v>
      </c>
      <c r="C326" s="27">
        <f t="shared" si="29"/>
        <v>0</v>
      </c>
      <c r="D326" s="27">
        <f t="shared" si="30"/>
        <v>0</v>
      </c>
      <c r="E326" s="27">
        <f t="shared" si="31"/>
        <v>0</v>
      </c>
      <c r="F326" s="18">
        <f t="shared" si="32"/>
        <v>0</v>
      </c>
      <c r="G326" s="28">
        <f t="shared" si="33"/>
        <v>0</v>
      </c>
    </row>
    <row r="327" spans="1:7" hidden="1" x14ac:dyDescent="0.2">
      <c r="A327" s="3">
        <f t="shared" si="34"/>
        <v>307</v>
      </c>
      <c r="B327" s="18">
        <f t="shared" si="35"/>
        <v>0</v>
      </c>
      <c r="C327" s="27">
        <f t="shared" si="29"/>
        <v>0</v>
      </c>
      <c r="D327" s="27">
        <f t="shared" si="30"/>
        <v>0</v>
      </c>
      <c r="E327" s="27">
        <f t="shared" si="31"/>
        <v>0</v>
      </c>
      <c r="F327" s="18">
        <f t="shared" si="32"/>
        <v>0</v>
      </c>
      <c r="G327" s="28">
        <f t="shared" si="33"/>
        <v>0</v>
      </c>
    </row>
    <row r="328" spans="1:7" hidden="1" x14ac:dyDescent="0.2">
      <c r="A328" s="3">
        <f t="shared" si="34"/>
        <v>308</v>
      </c>
      <c r="B328" s="18">
        <f t="shared" si="35"/>
        <v>0</v>
      </c>
      <c r="C328" s="27">
        <f t="shared" si="29"/>
        <v>0</v>
      </c>
      <c r="D328" s="27">
        <f t="shared" si="30"/>
        <v>0</v>
      </c>
      <c r="E328" s="27">
        <f t="shared" si="31"/>
        <v>0</v>
      </c>
      <c r="F328" s="18">
        <f t="shared" si="32"/>
        <v>0</v>
      </c>
      <c r="G328" s="28">
        <f t="shared" si="33"/>
        <v>0</v>
      </c>
    </row>
    <row r="329" spans="1:7" hidden="1" x14ac:dyDescent="0.2">
      <c r="A329" s="3">
        <f t="shared" si="34"/>
        <v>309</v>
      </c>
      <c r="B329" s="18">
        <f t="shared" si="35"/>
        <v>0</v>
      </c>
      <c r="C329" s="27">
        <f t="shared" si="29"/>
        <v>0</v>
      </c>
      <c r="D329" s="27">
        <f t="shared" si="30"/>
        <v>0</v>
      </c>
      <c r="E329" s="27">
        <f t="shared" si="31"/>
        <v>0</v>
      </c>
      <c r="F329" s="18">
        <f t="shared" si="32"/>
        <v>0</v>
      </c>
      <c r="G329" s="28">
        <f t="shared" si="33"/>
        <v>0</v>
      </c>
    </row>
    <row r="330" spans="1:7" hidden="1" x14ac:dyDescent="0.2">
      <c r="A330" s="3">
        <f t="shared" si="34"/>
        <v>310</v>
      </c>
      <c r="B330" s="18">
        <f t="shared" si="35"/>
        <v>0</v>
      </c>
      <c r="C330" s="27">
        <f t="shared" si="29"/>
        <v>0</v>
      </c>
      <c r="D330" s="27">
        <f t="shared" si="30"/>
        <v>0</v>
      </c>
      <c r="E330" s="27">
        <f t="shared" si="31"/>
        <v>0</v>
      </c>
      <c r="F330" s="18">
        <f t="shared" si="32"/>
        <v>0</v>
      </c>
      <c r="G330" s="28">
        <f t="shared" si="33"/>
        <v>0</v>
      </c>
    </row>
    <row r="331" spans="1:7" hidden="1" x14ac:dyDescent="0.2">
      <c r="A331" s="3">
        <f t="shared" si="34"/>
        <v>311</v>
      </c>
      <c r="B331" s="18">
        <f t="shared" si="35"/>
        <v>0</v>
      </c>
      <c r="C331" s="27">
        <f t="shared" si="29"/>
        <v>0</v>
      </c>
      <c r="D331" s="27">
        <f t="shared" si="30"/>
        <v>0</v>
      </c>
      <c r="E331" s="27">
        <f t="shared" si="31"/>
        <v>0</v>
      </c>
      <c r="F331" s="18">
        <f t="shared" si="32"/>
        <v>0</v>
      </c>
      <c r="G331" s="28">
        <f t="shared" si="33"/>
        <v>0</v>
      </c>
    </row>
    <row r="332" spans="1:7" hidden="1" x14ac:dyDescent="0.2">
      <c r="A332" s="3">
        <f t="shared" si="34"/>
        <v>312</v>
      </c>
      <c r="B332" s="18">
        <f t="shared" si="35"/>
        <v>0</v>
      </c>
      <c r="C332" s="27">
        <f t="shared" si="29"/>
        <v>0</v>
      </c>
      <c r="D332" s="27">
        <f t="shared" si="30"/>
        <v>0</v>
      </c>
      <c r="E332" s="27">
        <f t="shared" si="31"/>
        <v>0</v>
      </c>
      <c r="F332" s="18">
        <f t="shared" si="32"/>
        <v>0</v>
      </c>
      <c r="G332" s="28">
        <f t="shared" si="33"/>
        <v>0</v>
      </c>
    </row>
    <row r="333" spans="1:7" hidden="1" x14ac:dyDescent="0.2">
      <c r="A333" s="3">
        <f t="shared" si="34"/>
        <v>313</v>
      </c>
      <c r="B333" s="18">
        <f t="shared" si="35"/>
        <v>0</v>
      </c>
      <c r="C333" s="27">
        <f t="shared" si="29"/>
        <v>0</v>
      </c>
      <c r="D333" s="27">
        <f t="shared" si="30"/>
        <v>0</v>
      </c>
      <c r="E333" s="27">
        <f t="shared" si="31"/>
        <v>0</v>
      </c>
      <c r="F333" s="18">
        <f t="shared" si="32"/>
        <v>0</v>
      </c>
      <c r="G333" s="28">
        <f t="shared" si="33"/>
        <v>0</v>
      </c>
    </row>
    <row r="334" spans="1:7" hidden="1" x14ac:dyDescent="0.2">
      <c r="A334" s="3">
        <f t="shared" si="34"/>
        <v>314</v>
      </c>
      <c r="B334" s="18">
        <f t="shared" si="35"/>
        <v>0</v>
      </c>
      <c r="C334" s="27">
        <f t="shared" si="29"/>
        <v>0</v>
      </c>
      <c r="D334" s="27">
        <f t="shared" si="30"/>
        <v>0</v>
      </c>
      <c r="E334" s="27">
        <f t="shared" si="31"/>
        <v>0</v>
      </c>
      <c r="F334" s="18">
        <f t="shared" si="32"/>
        <v>0</v>
      </c>
      <c r="G334" s="28">
        <f t="shared" si="33"/>
        <v>0</v>
      </c>
    </row>
    <row r="335" spans="1:7" hidden="1" x14ac:dyDescent="0.2">
      <c r="A335" s="3">
        <f t="shared" si="34"/>
        <v>315</v>
      </c>
      <c r="B335" s="18">
        <f t="shared" si="35"/>
        <v>0</v>
      </c>
      <c r="C335" s="27">
        <f t="shared" si="29"/>
        <v>0</v>
      </c>
      <c r="D335" s="27">
        <f t="shared" si="30"/>
        <v>0</v>
      </c>
      <c r="E335" s="27">
        <f t="shared" si="31"/>
        <v>0</v>
      </c>
      <c r="F335" s="18">
        <f t="shared" si="32"/>
        <v>0</v>
      </c>
      <c r="G335" s="28">
        <f t="shared" si="33"/>
        <v>0</v>
      </c>
    </row>
    <row r="336" spans="1:7" hidden="1" x14ac:dyDescent="0.2">
      <c r="A336" s="3">
        <f t="shared" si="34"/>
        <v>316</v>
      </c>
      <c r="B336" s="18">
        <f t="shared" si="35"/>
        <v>0</v>
      </c>
      <c r="C336" s="27">
        <f t="shared" si="29"/>
        <v>0</v>
      </c>
      <c r="D336" s="27">
        <f t="shared" si="30"/>
        <v>0</v>
      </c>
      <c r="E336" s="27">
        <f t="shared" si="31"/>
        <v>0</v>
      </c>
      <c r="F336" s="18">
        <f t="shared" si="32"/>
        <v>0</v>
      </c>
      <c r="G336" s="28">
        <f t="shared" si="33"/>
        <v>0</v>
      </c>
    </row>
    <row r="337" spans="1:7" hidden="1" x14ac:dyDescent="0.2">
      <c r="A337" s="3">
        <f t="shared" si="34"/>
        <v>317</v>
      </c>
      <c r="B337" s="18">
        <f t="shared" si="35"/>
        <v>0</v>
      </c>
      <c r="C337" s="27">
        <f t="shared" si="29"/>
        <v>0</v>
      </c>
      <c r="D337" s="27">
        <f t="shared" si="30"/>
        <v>0</v>
      </c>
      <c r="E337" s="27">
        <f t="shared" si="31"/>
        <v>0</v>
      </c>
      <c r="F337" s="18">
        <f t="shared" si="32"/>
        <v>0</v>
      </c>
      <c r="G337" s="28">
        <f t="shared" si="33"/>
        <v>0</v>
      </c>
    </row>
    <row r="338" spans="1:7" hidden="1" x14ac:dyDescent="0.2">
      <c r="A338" s="3">
        <f t="shared" si="34"/>
        <v>318</v>
      </c>
      <c r="B338" s="18">
        <f t="shared" si="35"/>
        <v>0</v>
      </c>
      <c r="C338" s="27">
        <f t="shared" si="29"/>
        <v>0</v>
      </c>
      <c r="D338" s="27">
        <f t="shared" si="30"/>
        <v>0</v>
      </c>
      <c r="E338" s="27">
        <f t="shared" si="31"/>
        <v>0</v>
      </c>
      <c r="F338" s="18">
        <f t="shared" si="32"/>
        <v>0</v>
      </c>
      <c r="G338" s="28">
        <f t="shared" si="33"/>
        <v>0</v>
      </c>
    </row>
    <row r="339" spans="1:7" hidden="1" x14ac:dyDescent="0.2">
      <c r="A339" s="3">
        <f t="shared" si="34"/>
        <v>319</v>
      </c>
      <c r="B339" s="18">
        <f t="shared" si="35"/>
        <v>0</v>
      </c>
      <c r="C339" s="27">
        <f t="shared" si="29"/>
        <v>0</v>
      </c>
      <c r="D339" s="27">
        <f t="shared" si="30"/>
        <v>0</v>
      </c>
      <c r="E339" s="27">
        <f t="shared" si="31"/>
        <v>0</v>
      </c>
      <c r="F339" s="18">
        <f t="shared" si="32"/>
        <v>0</v>
      </c>
      <c r="G339" s="28">
        <f t="shared" si="33"/>
        <v>0</v>
      </c>
    </row>
    <row r="340" spans="1:7" hidden="1" x14ac:dyDescent="0.2">
      <c r="A340" s="3">
        <f t="shared" si="34"/>
        <v>320</v>
      </c>
      <c r="B340" s="18">
        <f t="shared" si="35"/>
        <v>0</v>
      </c>
      <c r="C340" s="27">
        <f t="shared" si="29"/>
        <v>0</v>
      </c>
      <c r="D340" s="27">
        <f t="shared" si="30"/>
        <v>0</v>
      </c>
      <c r="E340" s="27">
        <f t="shared" si="31"/>
        <v>0</v>
      </c>
      <c r="F340" s="18">
        <f t="shared" si="32"/>
        <v>0</v>
      </c>
      <c r="G340" s="28">
        <f t="shared" si="33"/>
        <v>0</v>
      </c>
    </row>
    <row r="341" spans="1:7" hidden="1" x14ac:dyDescent="0.2">
      <c r="A341" s="3">
        <f t="shared" si="34"/>
        <v>321</v>
      </c>
      <c r="B341" s="18">
        <f t="shared" si="35"/>
        <v>0</v>
      </c>
      <c r="C341" s="27">
        <f t="shared" ref="C341:C380" si="36">IF(A341&lt;=$D$10,D341+$D$13,0)</f>
        <v>0</v>
      </c>
      <c r="D341" s="27">
        <f t="shared" ref="D341:D381" si="37">E341+F341</f>
        <v>0</v>
      </c>
      <c r="E341" s="27">
        <f t="shared" ref="E341:E380" si="38">B341*$D$11</f>
        <v>0</v>
      </c>
      <c r="F341" s="18">
        <f t="shared" ref="F341:F380" si="39">IF(A341&lt;=$D$10,$D$12*-1,0)</f>
        <v>0</v>
      </c>
      <c r="G341" s="28">
        <f t="shared" ref="G341:G380" si="40">B341-F341</f>
        <v>0</v>
      </c>
    </row>
    <row r="342" spans="1:7" hidden="1" x14ac:dyDescent="0.2">
      <c r="A342" s="3">
        <f t="shared" ref="A342:A380" si="41">A341+1</f>
        <v>322</v>
      </c>
      <c r="B342" s="18">
        <f t="shared" ref="B342:B380" si="42">B341-F341</f>
        <v>0</v>
      </c>
      <c r="C342" s="27">
        <f t="shared" si="36"/>
        <v>0</v>
      </c>
      <c r="D342" s="27">
        <f t="shared" si="37"/>
        <v>0</v>
      </c>
      <c r="E342" s="27">
        <f t="shared" si="38"/>
        <v>0</v>
      </c>
      <c r="F342" s="18">
        <f t="shared" si="39"/>
        <v>0</v>
      </c>
      <c r="G342" s="28">
        <f t="shared" si="40"/>
        <v>0</v>
      </c>
    </row>
    <row r="343" spans="1:7" hidden="1" x14ac:dyDescent="0.2">
      <c r="A343" s="3">
        <f t="shared" si="41"/>
        <v>323</v>
      </c>
      <c r="B343" s="18">
        <f t="shared" si="42"/>
        <v>0</v>
      </c>
      <c r="C343" s="27">
        <f t="shared" si="36"/>
        <v>0</v>
      </c>
      <c r="D343" s="27">
        <f t="shared" si="37"/>
        <v>0</v>
      </c>
      <c r="E343" s="27">
        <f t="shared" si="38"/>
        <v>0</v>
      </c>
      <c r="F343" s="18">
        <f t="shared" si="39"/>
        <v>0</v>
      </c>
      <c r="G343" s="28">
        <f t="shared" si="40"/>
        <v>0</v>
      </c>
    </row>
    <row r="344" spans="1:7" hidden="1" x14ac:dyDescent="0.2">
      <c r="A344" s="3">
        <f t="shared" si="41"/>
        <v>324</v>
      </c>
      <c r="B344" s="18">
        <f t="shared" si="42"/>
        <v>0</v>
      </c>
      <c r="C344" s="27">
        <f t="shared" si="36"/>
        <v>0</v>
      </c>
      <c r="D344" s="27">
        <f t="shared" si="37"/>
        <v>0</v>
      </c>
      <c r="E344" s="27">
        <f t="shared" si="38"/>
        <v>0</v>
      </c>
      <c r="F344" s="18">
        <f t="shared" si="39"/>
        <v>0</v>
      </c>
      <c r="G344" s="28">
        <f t="shared" si="40"/>
        <v>0</v>
      </c>
    </row>
    <row r="345" spans="1:7" hidden="1" x14ac:dyDescent="0.2">
      <c r="A345" s="3">
        <f t="shared" si="41"/>
        <v>325</v>
      </c>
      <c r="B345" s="18">
        <f t="shared" si="42"/>
        <v>0</v>
      </c>
      <c r="C345" s="27">
        <f t="shared" si="36"/>
        <v>0</v>
      </c>
      <c r="D345" s="27">
        <f t="shared" si="37"/>
        <v>0</v>
      </c>
      <c r="E345" s="27">
        <f t="shared" si="38"/>
        <v>0</v>
      </c>
      <c r="F345" s="18">
        <f t="shared" si="39"/>
        <v>0</v>
      </c>
      <c r="G345" s="28">
        <f t="shared" si="40"/>
        <v>0</v>
      </c>
    </row>
    <row r="346" spans="1:7" hidden="1" x14ac:dyDescent="0.2">
      <c r="A346" s="3">
        <f t="shared" si="41"/>
        <v>326</v>
      </c>
      <c r="B346" s="18">
        <f t="shared" si="42"/>
        <v>0</v>
      </c>
      <c r="C346" s="27">
        <f t="shared" si="36"/>
        <v>0</v>
      </c>
      <c r="D346" s="27">
        <f t="shared" si="37"/>
        <v>0</v>
      </c>
      <c r="E346" s="27">
        <f t="shared" si="38"/>
        <v>0</v>
      </c>
      <c r="F346" s="18">
        <f t="shared" si="39"/>
        <v>0</v>
      </c>
      <c r="G346" s="28">
        <f t="shared" si="40"/>
        <v>0</v>
      </c>
    </row>
    <row r="347" spans="1:7" hidden="1" x14ac:dyDescent="0.2">
      <c r="A347" s="3">
        <f t="shared" si="41"/>
        <v>327</v>
      </c>
      <c r="B347" s="18">
        <f t="shared" si="42"/>
        <v>0</v>
      </c>
      <c r="C347" s="27">
        <f t="shared" si="36"/>
        <v>0</v>
      </c>
      <c r="D347" s="27">
        <f t="shared" si="37"/>
        <v>0</v>
      </c>
      <c r="E347" s="27">
        <f t="shared" si="38"/>
        <v>0</v>
      </c>
      <c r="F347" s="18">
        <f t="shared" si="39"/>
        <v>0</v>
      </c>
      <c r="G347" s="28">
        <f t="shared" si="40"/>
        <v>0</v>
      </c>
    </row>
    <row r="348" spans="1:7" hidden="1" x14ac:dyDescent="0.2">
      <c r="A348" s="3">
        <f t="shared" si="41"/>
        <v>328</v>
      </c>
      <c r="B348" s="18">
        <f t="shared" si="42"/>
        <v>0</v>
      </c>
      <c r="C348" s="27">
        <f t="shared" si="36"/>
        <v>0</v>
      </c>
      <c r="D348" s="27">
        <f t="shared" si="37"/>
        <v>0</v>
      </c>
      <c r="E348" s="27">
        <f t="shared" si="38"/>
        <v>0</v>
      </c>
      <c r="F348" s="18">
        <f t="shared" si="39"/>
        <v>0</v>
      </c>
      <c r="G348" s="28">
        <f t="shared" si="40"/>
        <v>0</v>
      </c>
    </row>
    <row r="349" spans="1:7" hidden="1" x14ac:dyDescent="0.2">
      <c r="A349" s="3">
        <f t="shared" si="41"/>
        <v>329</v>
      </c>
      <c r="B349" s="18">
        <f t="shared" si="42"/>
        <v>0</v>
      </c>
      <c r="C349" s="27">
        <f t="shared" si="36"/>
        <v>0</v>
      </c>
      <c r="D349" s="27">
        <f t="shared" si="37"/>
        <v>0</v>
      </c>
      <c r="E349" s="27">
        <f t="shared" si="38"/>
        <v>0</v>
      </c>
      <c r="F349" s="18">
        <f t="shared" si="39"/>
        <v>0</v>
      </c>
      <c r="G349" s="28">
        <f t="shared" si="40"/>
        <v>0</v>
      </c>
    </row>
    <row r="350" spans="1:7" hidden="1" x14ac:dyDescent="0.2">
      <c r="A350" s="3">
        <f t="shared" si="41"/>
        <v>330</v>
      </c>
      <c r="B350" s="18">
        <f t="shared" si="42"/>
        <v>0</v>
      </c>
      <c r="C350" s="27">
        <f t="shared" si="36"/>
        <v>0</v>
      </c>
      <c r="D350" s="27">
        <f t="shared" si="37"/>
        <v>0</v>
      </c>
      <c r="E350" s="27">
        <f t="shared" si="38"/>
        <v>0</v>
      </c>
      <c r="F350" s="18">
        <f t="shared" si="39"/>
        <v>0</v>
      </c>
      <c r="G350" s="28">
        <f t="shared" si="40"/>
        <v>0</v>
      </c>
    </row>
    <row r="351" spans="1:7" hidden="1" x14ac:dyDescent="0.2">
      <c r="A351" s="3">
        <f t="shared" si="41"/>
        <v>331</v>
      </c>
      <c r="B351" s="18">
        <f t="shared" si="42"/>
        <v>0</v>
      </c>
      <c r="C351" s="27">
        <f t="shared" si="36"/>
        <v>0</v>
      </c>
      <c r="D351" s="27">
        <f t="shared" si="37"/>
        <v>0</v>
      </c>
      <c r="E351" s="27">
        <f t="shared" si="38"/>
        <v>0</v>
      </c>
      <c r="F351" s="18">
        <f t="shared" si="39"/>
        <v>0</v>
      </c>
      <c r="G351" s="28">
        <f t="shared" si="40"/>
        <v>0</v>
      </c>
    </row>
    <row r="352" spans="1:7" hidden="1" x14ac:dyDescent="0.2">
      <c r="A352" s="3">
        <f t="shared" si="41"/>
        <v>332</v>
      </c>
      <c r="B352" s="18">
        <f t="shared" si="42"/>
        <v>0</v>
      </c>
      <c r="C352" s="27">
        <f t="shared" si="36"/>
        <v>0</v>
      </c>
      <c r="D352" s="27">
        <f t="shared" si="37"/>
        <v>0</v>
      </c>
      <c r="E352" s="27">
        <f t="shared" si="38"/>
        <v>0</v>
      </c>
      <c r="F352" s="18">
        <f t="shared" si="39"/>
        <v>0</v>
      </c>
      <c r="G352" s="28">
        <f t="shared" si="40"/>
        <v>0</v>
      </c>
    </row>
    <row r="353" spans="1:7" hidden="1" x14ac:dyDescent="0.2">
      <c r="A353" s="3">
        <f t="shared" si="41"/>
        <v>333</v>
      </c>
      <c r="B353" s="18">
        <f t="shared" si="42"/>
        <v>0</v>
      </c>
      <c r="C353" s="27">
        <f t="shared" si="36"/>
        <v>0</v>
      </c>
      <c r="D353" s="27">
        <f t="shared" si="37"/>
        <v>0</v>
      </c>
      <c r="E353" s="27">
        <f t="shared" si="38"/>
        <v>0</v>
      </c>
      <c r="F353" s="18">
        <f t="shared" si="39"/>
        <v>0</v>
      </c>
      <c r="G353" s="28">
        <f t="shared" si="40"/>
        <v>0</v>
      </c>
    </row>
    <row r="354" spans="1:7" hidden="1" x14ac:dyDescent="0.2">
      <c r="A354" s="3">
        <f t="shared" si="41"/>
        <v>334</v>
      </c>
      <c r="B354" s="18">
        <f t="shared" si="42"/>
        <v>0</v>
      </c>
      <c r="C354" s="27">
        <f t="shared" si="36"/>
        <v>0</v>
      </c>
      <c r="D354" s="27">
        <f t="shared" si="37"/>
        <v>0</v>
      </c>
      <c r="E354" s="27">
        <f t="shared" si="38"/>
        <v>0</v>
      </c>
      <c r="F354" s="18">
        <f t="shared" si="39"/>
        <v>0</v>
      </c>
      <c r="G354" s="28">
        <f t="shared" si="40"/>
        <v>0</v>
      </c>
    </row>
    <row r="355" spans="1:7" hidden="1" x14ac:dyDescent="0.2">
      <c r="A355" s="3">
        <f t="shared" si="41"/>
        <v>335</v>
      </c>
      <c r="B355" s="18">
        <f t="shared" si="42"/>
        <v>0</v>
      </c>
      <c r="C355" s="27">
        <f t="shared" si="36"/>
        <v>0</v>
      </c>
      <c r="D355" s="27">
        <f t="shared" si="37"/>
        <v>0</v>
      </c>
      <c r="E355" s="27">
        <f t="shared" si="38"/>
        <v>0</v>
      </c>
      <c r="F355" s="18">
        <f t="shared" si="39"/>
        <v>0</v>
      </c>
      <c r="G355" s="28">
        <f t="shared" si="40"/>
        <v>0</v>
      </c>
    </row>
    <row r="356" spans="1:7" hidden="1" x14ac:dyDescent="0.2">
      <c r="A356" s="3">
        <f t="shared" si="41"/>
        <v>336</v>
      </c>
      <c r="B356" s="18">
        <f t="shared" si="42"/>
        <v>0</v>
      </c>
      <c r="C356" s="27">
        <f t="shared" si="36"/>
        <v>0</v>
      </c>
      <c r="D356" s="27">
        <f t="shared" si="37"/>
        <v>0</v>
      </c>
      <c r="E356" s="27">
        <f t="shared" si="38"/>
        <v>0</v>
      </c>
      <c r="F356" s="18">
        <f t="shared" si="39"/>
        <v>0</v>
      </c>
      <c r="G356" s="28">
        <f t="shared" si="40"/>
        <v>0</v>
      </c>
    </row>
    <row r="357" spans="1:7" hidden="1" x14ac:dyDescent="0.2">
      <c r="A357" s="3">
        <f t="shared" si="41"/>
        <v>337</v>
      </c>
      <c r="B357" s="18">
        <f t="shared" si="42"/>
        <v>0</v>
      </c>
      <c r="C357" s="27">
        <f t="shared" si="36"/>
        <v>0</v>
      </c>
      <c r="D357" s="27">
        <f t="shared" si="37"/>
        <v>0</v>
      </c>
      <c r="E357" s="27">
        <f t="shared" si="38"/>
        <v>0</v>
      </c>
      <c r="F357" s="18">
        <f t="shared" si="39"/>
        <v>0</v>
      </c>
      <c r="G357" s="28">
        <f t="shared" si="40"/>
        <v>0</v>
      </c>
    </row>
    <row r="358" spans="1:7" hidden="1" x14ac:dyDescent="0.2">
      <c r="A358" s="3">
        <f t="shared" si="41"/>
        <v>338</v>
      </c>
      <c r="B358" s="18">
        <f t="shared" si="42"/>
        <v>0</v>
      </c>
      <c r="C358" s="27">
        <f t="shared" si="36"/>
        <v>0</v>
      </c>
      <c r="D358" s="27">
        <f t="shared" si="37"/>
        <v>0</v>
      </c>
      <c r="E358" s="27">
        <f t="shared" si="38"/>
        <v>0</v>
      </c>
      <c r="F358" s="18">
        <f t="shared" si="39"/>
        <v>0</v>
      </c>
      <c r="G358" s="28">
        <f t="shared" si="40"/>
        <v>0</v>
      </c>
    </row>
    <row r="359" spans="1:7" hidden="1" x14ac:dyDescent="0.2">
      <c r="A359" s="3">
        <f t="shared" si="41"/>
        <v>339</v>
      </c>
      <c r="B359" s="18">
        <f t="shared" si="42"/>
        <v>0</v>
      </c>
      <c r="C359" s="27">
        <f t="shared" si="36"/>
        <v>0</v>
      </c>
      <c r="D359" s="27">
        <f t="shared" si="37"/>
        <v>0</v>
      </c>
      <c r="E359" s="27">
        <f t="shared" si="38"/>
        <v>0</v>
      </c>
      <c r="F359" s="18">
        <f t="shared" si="39"/>
        <v>0</v>
      </c>
      <c r="G359" s="28">
        <f t="shared" si="40"/>
        <v>0</v>
      </c>
    </row>
    <row r="360" spans="1:7" hidden="1" x14ac:dyDescent="0.2">
      <c r="A360" s="3">
        <f t="shared" si="41"/>
        <v>340</v>
      </c>
      <c r="B360" s="18">
        <f t="shared" si="42"/>
        <v>0</v>
      </c>
      <c r="C360" s="27">
        <f t="shared" si="36"/>
        <v>0</v>
      </c>
      <c r="D360" s="27">
        <f t="shared" si="37"/>
        <v>0</v>
      </c>
      <c r="E360" s="27">
        <f t="shared" si="38"/>
        <v>0</v>
      </c>
      <c r="F360" s="18">
        <f t="shared" si="39"/>
        <v>0</v>
      </c>
      <c r="G360" s="28">
        <f t="shared" si="40"/>
        <v>0</v>
      </c>
    </row>
    <row r="361" spans="1:7" hidden="1" x14ac:dyDescent="0.2">
      <c r="A361" s="3">
        <f t="shared" si="41"/>
        <v>341</v>
      </c>
      <c r="B361" s="18">
        <f t="shared" si="42"/>
        <v>0</v>
      </c>
      <c r="C361" s="27">
        <f t="shared" si="36"/>
        <v>0</v>
      </c>
      <c r="D361" s="27">
        <f t="shared" si="37"/>
        <v>0</v>
      </c>
      <c r="E361" s="27">
        <f t="shared" si="38"/>
        <v>0</v>
      </c>
      <c r="F361" s="18">
        <f t="shared" si="39"/>
        <v>0</v>
      </c>
      <c r="G361" s="28">
        <f t="shared" si="40"/>
        <v>0</v>
      </c>
    </row>
    <row r="362" spans="1:7" hidden="1" x14ac:dyDescent="0.2">
      <c r="A362" s="3">
        <f t="shared" si="41"/>
        <v>342</v>
      </c>
      <c r="B362" s="18">
        <f t="shared" si="42"/>
        <v>0</v>
      </c>
      <c r="C362" s="27">
        <f t="shared" si="36"/>
        <v>0</v>
      </c>
      <c r="D362" s="27">
        <f t="shared" si="37"/>
        <v>0</v>
      </c>
      <c r="E362" s="27">
        <f t="shared" si="38"/>
        <v>0</v>
      </c>
      <c r="F362" s="18">
        <f t="shared" si="39"/>
        <v>0</v>
      </c>
      <c r="G362" s="28">
        <f t="shared" si="40"/>
        <v>0</v>
      </c>
    </row>
    <row r="363" spans="1:7" hidden="1" x14ac:dyDescent="0.2">
      <c r="A363" s="3">
        <f t="shared" si="41"/>
        <v>343</v>
      </c>
      <c r="B363" s="18">
        <f t="shared" si="42"/>
        <v>0</v>
      </c>
      <c r="C363" s="27">
        <f t="shared" si="36"/>
        <v>0</v>
      </c>
      <c r="D363" s="27">
        <f t="shared" si="37"/>
        <v>0</v>
      </c>
      <c r="E363" s="27">
        <f t="shared" si="38"/>
        <v>0</v>
      </c>
      <c r="F363" s="18">
        <f t="shared" si="39"/>
        <v>0</v>
      </c>
      <c r="G363" s="28">
        <f t="shared" si="40"/>
        <v>0</v>
      </c>
    </row>
    <row r="364" spans="1:7" hidden="1" x14ac:dyDescent="0.2">
      <c r="A364" s="3">
        <f t="shared" si="41"/>
        <v>344</v>
      </c>
      <c r="B364" s="18">
        <f t="shared" si="42"/>
        <v>0</v>
      </c>
      <c r="C364" s="27">
        <f t="shared" si="36"/>
        <v>0</v>
      </c>
      <c r="D364" s="27">
        <f t="shared" si="37"/>
        <v>0</v>
      </c>
      <c r="E364" s="27">
        <f t="shared" si="38"/>
        <v>0</v>
      </c>
      <c r="F364" s="18">
        <f t="shared" si="39"/>
        <v>0</v>
      </c>
      <c r="G364" s="28">
        <f t="shared" si="40"/>
        <v>0</v>
      </c>
    </row>
    <row r="365" spans="1:7" hidden="1" x14ac:dyDescent="0.2">
      <c r="A365" s="3">
        <f t="shared" si="41"/>
        <v>345</v>
      </c>
      <c r="B365" s="18">
        <f t="shared" si="42"/>
        <v>0</v>
      </c>
      <c r="C365" s="27">
        <f t="shared" si="36"/>
        <v>0</v>
      </c>
      <c r="D365" s="27">
        <f t="shared" si="37"/>
        <v>0</v>
      </c>
      <c r="E365" s="27">
        <f t="shared" si="38"/>
        <v>0</v>
      </c>
      <c r="F365" s="18">
        <f t="shared" si="39"/>
        <v>0</v>
      </c>
      <c r="G365" s="28">
        <f t="shared" si="40"/>
        <v>0</v>
      </c>
    </row>
    <row r="366" spans="1:7" hidden="1" x14ac:dyDescent="0.2">
      <c r="A366" s="3">
        <f t="shared" si="41"/>
        <v>346</v>
      </c>
      <c r="B366" s="18">
        <f t="shared" si="42"/>
        <v>0</v>
      </c>
      <c r="C366" s="27">
        <f t="shared" si="36"/>
        <v>0</v>
      </c>
      <c r="D366" s="27">
        <f t="shared" si="37"/>
        <v>0</v>
      </c>
      <c r="E366" s="27">
        <f t="shared" si="38"/>
        <v>0</v>
      </c>
      <c r="F366" s="18">
        <f t="shared" si="39"/>
        <v>0</v>
      </c>
      <c r="G366" s="28">
        <f t="shared" si="40"/>
        <v>0</v>
      </c>
    </row>
    <row r="367" spans="1:7" hidden="1" x14ac:dyDescent="0.2">
      <c r="A367" s="3">
        <f t="shared" si="41"/>
        <v>347</v>
      </c>
      <c r="B367" s="18">
        <f t="shared" si="42"/>
        <v>0</v>
      </c>
      <c r="C367" s="27">
        <f t="shared" si="36"/>
        <v>0</v>
      </c>
      <c r="D367" s="27">
        <f t="shared" si="37"/>
        <v>0</v>
      </c>
      <c r="E367" s="27">
        <f t="shared" si="38"/>
        <v>0</v>
      </c>
      <c r="F367" s="18">
        <f t="shared" si="39"/>
        <v>0</v>
      </c>
      <c r="G367" s="28">
        <f t="shared" si="40"/>
        <v>0</v>
      </c>
    </row>
    <row r="368" spans="1:7" hidden="1" x14ac:dyDescent="0.2">
      <c r="A368" s="3">
        <f t="shared" si="41"/>
        <v>348</v>
      </c>
      <c r="B368" s="18">
        <f t="shared" si="42"/>
        <v>0</v>
      </c>
      <c r="C368" s="27">
        <f t="shared" si="36"/>
        <v>0</v>
      </c>
      <c r="D368" s="27">
        <f t="shared" si="37"/>
        <v>0</v>
      </c>
      <c r="E368" s="27">
        <f t="shared" si="38"/>
        <v>0</v>
      </c>
      <c r="F368" s="18">
        <f t="shared" si="39"/>
        <v>0</v>
      </c>
      <c r="G368" s="28">
        <f t="shared" si="40"/>
        <v>0</v>
      </c>
    </row>
    <row r="369" spans="1:7" hidden="1" x14ac:dyDescent="0.2">
      <c r="A369" s="3">
        <f t="shared" si="41"/>
        <v>349</v>
      </c>
      <c r="B369" s="18">
        <f t="shared" si="42"/>
        <v>0</v>
      </c>
      <c r="C369" s="27">
        <f t="shared" si="36"/>
        <v>0</v>
      </c>
      <c r="D369" s="27">
        <f t="shared" si="37"/>
        <v>0</v>
      </c>
      <c r="E369" s="27">
        <f t="shared" si="38"/>
        <v>0</v>
      </c>
      <c r="F369" s="18">
        <f t="shared" si="39"/>
        <v>0</v>
      </c>
      <c r="G369" s="28">
        <f t="shared" si="40"/>
        <v>0</v>
      </c>
    </row>
    <row r="370" spans="1:7" hidden="1" x14ac:dyDescent="0.2">
      <c r="A370" s="3">
        <f t="shared" si="41"/>
        <v>350</v>
      </c>
      <c r="B370" s="18">
        <f t="shared" si="42"/>
        <v>0</v>
      </c>
      <c r="C370" s="27">
        <f t="shared" si="36"/>
        <v>0</v>
      </c>
      <c r="D370" s="27">
        <f t="shared" si="37"/>
        <v>0</v>
      </c>
      <c r="E370" s="27">
        <f t="shared" si="38"/>
        <v>0</v>
      </c>
      <c r="F370" s="18">
        <f t="shared" si="39"/>
        <v>0</v>
      </c>
      <c r="G370" s="28">
        <f t="shared" si="40"/>
        <v>0</v>
      </c>
    </row>
    <row r="371" spans="1:7" hidden="1" x14ac:dyDescent="0.2">
      <c r="A371" s="3">
        <f t="shared" si="41"/>
        <v>351</v>
      </c>
      <c r="B371" s="18">
        <f t="shared" si="42"/>
        <v>0</v>
      </c>
      <c r="C371" s="27">
        <f t="shared" si="36"/>
        <v>0</v>
      </c>
      <c r="D371" s="27">
        <f t="shared" si="37"/>
        <v>0</v>
      </c>
      <c r="E371" s="27">
        <f t="shared" si="38"/>
        <v>0</v>
      </c>
      <c r="F371" s="18">
        <f t="shared" si="39"/>
        <v>0</v>
      </c>
      <c r="G371" s="28">
        <f t="shared" si="40"/>
        <v>0</v>
      </c>
    </row>
    <row r="372" spans="1:7" hidden="1" x14ac:dyDescent="0.2">
      <c r="A372" s="3">
        <f t="shared" si="41"/>
        <v>352</v>
      </c>
      <c r="B372" s="18">
        <f t="shared" si="42"/>
        <v>0</v>
      </c>
      <c r="C372" s="27">
        <f t="shared" si="36"/>
        <v>0</v>
      </c>
      <c r="D372" s="27">
        <f t="shared" si="37"/>
        <v>0</v>
      </c>
      <c r="E372" s="27">
        <f t="shared" si="38"/>
        <v>0</v>
      </c>
      <c r="F372" s="18">
        <f t="shared" si="39"/>
        <v>0</v>
      </c>
      <c r="G372" s="28">
        <f t="shared" si="40"/>
        <v>0</v>
      </c>
    </row>
    <row r="373" spans="1:7" hidden="1" x14ac:dyDescent="0.2">
      <c r="A373" s="3">
        <f t="shared" si="41"/>
        <v>353</v>
      </c>
      <c r="B373" s="18">
        <f t="shared" si="42"/>
        <v>0</v>
      </c>
      <c r="C373" s="27">
        <f t="shared" si="36"/>
        <v>0</v>
      </c>
      <c r="D373" s="27">
        <f t="shared" si="37"/>
        <v>0</v>
      </c>
      <c r="E373" s="27">
        <f t="shared" si="38"/>
        <v>0</v>
      </c>
      <c r="F373" s="18">
        <f t="shared" si="39"/>
        <v>0</v>
      </c>
      <c r="G373" s="28">
        <f t="shared" si="40"/>
        <v>0</v>
      </c>
    </row>
    <row r="374" spans="1:7" hidden="1" x14ac:dyDescent="0.2">
      <c r="A374" s="3">
        <f t="shared" si="41"/>
        <v>354</v>
      </c>
      <c r="B374" s="18">
        <f t="shared" si="42"/>
        <v>0</v>
      </c>
      <c r="C374" s="27">
        <f t="shared" si="36"/>
        <v>0</v>
      </c>
      <c r="D374" s="27">
        <f t="shared" si="37"/>
        <v>0</v>
      </c>
      <c r="E374" s="27">
        <f t="shared" si="38"/>
        <v>0</v>
      </c>
      <c r="F374" s="18">
        <f t="shared" si="39"/>
        <v>0</v>
      </c>
      <c r="G374" s="28">
        <f t="shared" si="40"/>
        <v>0</v>
      </c>
    </row>
    <row r="375" spans="1:7" hidden="1" x14ac:dyDescent="0.2">
      <c r="A375" s="3">
        <f t="shared" si="41"/>
        <v>355</v>
      </c>
      <c r="B375" s="18">
        <f t="shared" si="42"/>
        <v>0</v>
      </c>
      <c r="C375" s="27">
        <f t="shared" si="36"/>
        <v>0</v>
      </c>
      <c r="D375" s="27">
        <f t="shared" si="37"/>
        <v>0</v>
      </c>
      <c r="E375" s="27">
        <f t="shared" si="38"/>
        <v>0</v>
      </c>
      <c r="F375" s="18">
        <f t="shared" si="39"/>
        <v>0</v>
      </c>
      <c r="G375" s="28">
        <f t="shared" si="40"/>
        <v>0</v>
      </c>
    </row>
    <row r="376" spans="1:7" hidden="1" x14ac:dyDescent="0.2">
      <c r="A376" s="3">
        <f t="shared" si="41"/>
        <v>356</v>
      </c>
      <c r="B376" s="18">
        <f t="shared" si="42"/>
        <v>0</v>
      </c>
      <c r="C376" s="27">
        <f t="shared" si="36"/>
        <v>0</v>
      </c>
      <c r="D376" s="27">
        <f t="shared" si="37"/>
        <v>0</v>
      </c>
      <c r="E376" s="27">
        <f t="shared" si="38"/>
        <v>0</v>
      </c>
      <c r="F376" s="18">
        <f t="shared" si="39"/>
        <v>0</v>
      </c>
      <c r="G376" s="28">
        <f t="shared" si="40"/>
        <v>0</v>
      </c>
    </row>
    <row r="377" spans="1:7" hidden="1" x14ac:dyDescent="0.2">
      <c r="A377" s="3">
        <f t="shared" si="41"/>
        <v>357</v>
      </c>
      <c r="B377" s="18">
        <f t="shared" si="42"/>
        <v>0</v>
      </c>
      <c r="C377" s="27">
        <f t="shared" si="36"/>
        <v>0</v>
      </c>
      <c r="D377" s="27">
        <f t="shared" si="37"/>
        <v>0</v>
      </c>
      <c r="E377" s="27">
        <f t="shared" si="38"/>
        <v>0</v>
      </c>
      <c r="F377" s="18">
        <f t="shared" si="39"/>
        <v>0</v>
      </c>
      <c r="G377" s="28">
        <f t="shared" si="40"/>
        <v>0</v>
      </c>
    </row>
    <row r="378" spans="1:7" hidden="1" x14ac:dyDescent="0.2">
      <c r="A378" s="3">
        <f t="shared" si="41"/>
        <v>358</v>
      </c>
      <c r="B378" s="18">
        <f t="shared" si="42"/>
        <v>0</v>
      </c>
      <c r="C378" s="27">
        <f t="shared" si="36"/>
        <v>0</v>
      </c>
      <c r="D378" s="27">
        <f t="shared" si="37"/>
        <v>0</v>
      </c>
      <c r="E378" s="27">
        <f t="shared" si="38"/>
        <v>0</v>
      </c>
      <c r="F378" s="18">
        <f t="shared" si="39"/>
        <v>0</v>
      </c>
      <c r="G378" s="28">
        <f t="shared" si="40"/>
        <v>0</v>
      </c>
    </row>
    <row r="379" spans="1:7" hidden="1" x14ac:dyDescent="0.2">
      <c r="A379" s="3">
        <f t="shared" si="41"/>
        <v>359</v>
      </c>
      <c r="B379" s="18">
        <f t="shared" si="42"/>
        <v>0</v>
      </c>
      <c r="C379" s="27">
        <f t="shared" si="36"/>
        <v>0</v>
      </c>
      <c r="D379" s="27">
        <f t="shared" si="37"/>
        <v>0</v>
      </c>
      <c r="E379" s="27">
        <f t="shared" si="38"/>
        <v>0</v>
      </c>
      <c r="F379" s="18">
        <f t="shared" si="39"/>
        <v>0</v>
      </c>
      <c r="G379" s="28">
        <f t="shared" si="40"/>
        <v>0</v>
      </c>
    </row>
    <row r="380" spans="1:7" ht="13.5" hidden="1" thickBot="1" x14ac:dyDescent="0.25">
      <c r="A380" s="3">
        <f t="shared" si="41"/>
        <v>360</v>
      </c>
      <c r="B380" s="18">
        <f t="shared" si="42"/>
        <v>0</v>
      </c>
      <c r="C380" s="27">
        <f t="shared" si="36"/>
        <v>0</v>
      </c>
      <c r="D380" s="27">
        <f t="shared" si="37"/>
        <v>0</v>
      </c>
      <c r="E380" s="27">
        <f t="shared" si="38"/>
        <v>0</v>
      </c>
      <c r="F380" s="18">
        <f t="shared" si="39"/>
        <v>0</v>
      </c>
      <c r="G380" s="28">
        <f t="shared" si="40"/>
        <v>0</v>
      </c>
    </row>
    <row r="381" spans="1:7" ht="13.5" thickBot="1" x14ac:dyDescent="0.25">
      <c r="A381" s="29" t="s">
        <v>13</v>
      </c>
      <c r="B381" s="39"/>
      <c r="C381" s="39">
        <f>SUM(C21:C380)</f>
        <v>490000000</v>
      </c>
      <c r="D381" s="39">
        <f t="shared" si="37"/>
        <v>490000000</v>
      </c>
      <c r="E381" s="39">
        <f>SUM(E21:E380)</f>
        <v>90000000</v>
      </c>
      <c r="F381" s="39">
        <f>SUM(F21:F380)</f>
        <v>400000000</v>
      </c>
      <c r="G381" s="40"/>
    </row>
    <row r="382" spans="1:7" x14ac:dyDescent="0.2">
      <c r="A382" s="4"/>
    </row>
    <row r="383" spans="1:7" x14ac:dyDescent="0.2">
      <c r="A383" s="4"/>
    </row>
    <row r="384" spans="1:7" x14ac:dyDescent="0.2">
      <c r="A384" s="4"/>
    </row>
    <row r="385" spans="1:1" x14ac:dyDescent="0.2">
      <c r="A385" s="4"/>
    </row>
    <row r="386" spans="1:1" x14ac:dyDescent="0.2">
      <c r="A386" s="4"/>
    </row>
    <row r="387" spans="1:1" x14ac:dyDescent="0.2">
      <c r="A387" s="4"/>
    </row>
    <row r="388" spans="1:1" x14ac:dyDescent="0.2">
      <c r="A388" s="4"/>
    </row>
    <row r="389" spans="1:1" x14ac:dyDescent="0.2">
      <c r="A389" s="4"/>
    </row>
    <row r="390" spans="1:1" x14ac:dyDescent="0.2">
      <c r="A390" s="4"/>
    </row>
    <row r="391" spans="1:1" x14ac:dyDescent="0.2">
      <c r="A391" s="4"/>
    </row>
    <row r="392" spans="1:1" x14ac:dyDescent="0.2">
      <c r="A392" s="4"/>
    </row>
    <row r="393" spans="1:1" x14ac:dyDescent="0.2">
      <c r="A393" s="4"/>
    </row>
    <row r="394" spans="1:1" x14ac:dyDescent="0.2">
      <c r="A394" s="4"/>
    </row>
    <row r="395" spans="1:1" x14ac:dyDescent="0.2">
      <c r="A395" s="4"/>
    </row>
  </sheetData>
  <mergeCells count="15">
    <mergeCell ref="A16:D16"/>
    <mergeCell ref="A11:C11"/>
    <mergeCell ref="A12:C12"/>
    <mergeCell ref="A13:C13"/>
    <mergeCell ref="A15:C15"/>
    <mergeCell ref="A14:D14"/>
    <mergeCell ref="A1:G1"/>
    <mergeCell ref="A2:C2"/>
    <mergeCell ref="A4:C4"/>
    <mergeCell ref="A5:C5"/>
    <mergeCell ref="A10:C10"/>
    <mergeCell ref="A6:C6"/>
    <mergeCell ref="A7:C7"/>
    <mergeCell ref="A8:C8"/>
    <mergeCell ref="A9:C9"/>
  </mergeCells>
  <phoneticPr fontId="0" type="noConversion"/>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3"/>
  <sheetViews>
    <sheetView workbookViewId="0">
      <selection activeCell="A4" sqref="A4:D4"/>
    </sheetView>
  </sheetViews>
  <sheetFormatPr defaultRowHeight="12.75" x14ac:dyDescent="0.2"/>
  <cols>
    <col min="1" max="1" width="5.85546875" customWidth="1"/>
    <col min="2" max="2" width="10.7109375" customWidth="1"/>
    <col min="3" max="3" width="1.7109375" customWidth="1"/>
    <col min="4" max="4" width="2.7109375" customWidth="1"/>
    <col min="5" max="5" width="14.5703125" customWidth="1"/>
    <col min="6" max="6" width="1.85546875" bestFit="1" customWidth="1"/>
    <col min="7" max="7" width="5.140625" bestFit="1" customWidth="1"/>
    <col min="8" max="8" width="2.85546875" bestFit="1" customWidth="1"/>
    <col min="9" max="9" width="2.140625" bestFit="1" customWidth="1"/>
    <col min="10" max="10" width="13.140625" customWidth="1"/>
    <col min="11" max="11" width="1.85546875" bestFit="1" customWidth="1"/>
    <col min="12" max="12" width="5.140625" bestFit="1" customWidth="1"/>
    <col min="13" max="13" width="1.85546875" bestFit="1" customWidth="1"/>
    <col min="14" max="14" width="2.140625" bestFit="1" customWidth="1"/>
    <col min="15" max="15" width="12.5703125" customWidth="1"/>
    <col min="16" max="16" width="2" customWidth="1"/>
    <col min="17" max="17" width="5.140625" bestFit="1" customWidth="1"/>
    <col min="18" max="18" width="2.28515625" customWidth="1"/>
    <col min="19" max="19" width="1.85546875" customWidth="1"/>
    <col min="20" max="20" width="12.5703125" customWidth="1"/>
    <col min="21" max="21" width="2.140625" customWidth="1"/>
    <col min="22" max="22" width="5.42578125" customWidth="1"/>
    <col min="23" max="23" width="1.85546875" bestFit="1" customWidth="1"/>
    <col min="24" max="24" width="1.85546875" customWidth="1"/>
    <col min="25" max="25" width="11.42578125" bestFit="1" customWidth="1"/>
    <col min="26" max="26" width="1.85546875" customWidth="1"/>
    <col min="27" max="27" width="4.7109375" customWidth="1"/>
    <col min="28" max="28" width="1.85546875" customWidth="1"/>
    <col min="29" max="29" width="2.42578125" customWidth="1"/>
    <col min="30" max="30" width="11.42578125" bestFit="1" customWidth="1"/>
    <col min="31" max="31" width="2.28515625" customWidth="1"/>
    <col min="32" max="32" width="5.7109375" customWidth="1"/>
    <col min="33" max="33" width="1.85546875" customWidth="1"/>
    <col min="34" max="34" width="1.7109375" customWidth="1"/>
    <col min="35" max="35" width="11.42578125" bestFit="1" customWidth="1"/>
    <col min="36" max="36" width="2.7109375" customWidth="1"/>
    <col min="37" max="37" width="5.28515625" customWidth="1"/>
    <col min="38" max="38" width="2.28515625" customWidth="1"/>
    <col min="39" max="39" width="2" customWidth="1"/>
    <col min="40" max="40" width="11.42578125" bestFit="1" customWidth="1"/>
    <col min="41" max="41" width="1.85546875" customWidth="1"/>
    <col min="42" max="42" width="4.85546875" customWidth="1"/>
    <col min="43" max="43" width="2" customWidth="1"/>
    <col min="44" max="44" width="1.7109375" customWidth="1"/>
    <col min="45" max="45" width="11.42578125" bestFit="1" customWidth="1"/>
    <col min="46" max="46" width="2.28515625" customWidth="1"/>
    <col min="47" max="47" width="4.85546875" customWidth="1"/>
    <col min="48" max="48" width="2.140625" customWidth="1"/>
    <col min="49" max="49" width="2" customWidth="1"/>
    <col min="50" max="50" width="11.42578125" bestFit="1" customWidth="1"/>
    <col min="51" max="51" width="1.85546875" customWidth="1"/>
    <col min="52" max="52" width="5.28515625" customWidth="1"/>
    <col min="53" max="53" width="2.7109375" customWidth="1"/>
  </cols>
  <sheetData>
    <row r="1" spans="1:53" ht="29.25" customHeight="1" x14ac:dyDescent="0.2">
      <c r="A1" s="261" t="s">
        <v>51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row>
    <row r="2" spans="1:53" ht="63.75" customHeight="1" x14ac:dyDescent="0.2">
      <c r="A2" s="252" t="str">
        <f>CONCATENATE("Først skal ydelsen på lånet beregnes. Ydelsen på et serielån består af et konstant afdrag og en faldende rente. For det pågældende lån med en hovedstol på ",'Effektiv rente serielån'!D2," og ",'Effektiv rente serielån'!D10," terminer udregnes afdraget ved at dividere ",'Effektiv rente serielån'!D2," med ",'Effektiv rente serielån'!D10,". Det giver et afdrag på ",'Effektiv rente serielån'!D12*-1,". Nu skal renten så beregnes udfra restgælden. Nedenstående tabel viser beregningen af ydelsen. ",IF('Effektiv rente serielån'!D10&gt;10," (Beregningen vises maksimalt for 10 terminer, for at vise metoden)"," "))</f>
        <v xml:space="preserve">Først skal ydelsen på lånet beregnes. Ydelsen på et serielån består af et konstant afdrag og en faldende rente. For det pågældende lån med en hovedstol på 400000000 og 8 terminer udregnes afdraget ved at dividere 400000000 med 8. Det giver et afdrag på 50000000. Nu skal renten så beregnes udfra restgælden. Nedenstående tabel viser beregningen af ydelsen.  </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row>
    <row r="3" spans="1:53" ht="44.25" customHeight="1" x14ac:dyDescent="0.35">
      <c r="A3" s="106"/>
      <c r="B3" s="106"/>
      <c r="C3" s="106"/>
      <c r="D3" s="106"/>
      <c r="E3" s="246" t="s">
        <v>1</v>
      </c>
      <c r="F3" s="247"/>
      <c r="G3" s="247"/>
      <c r="H3" s="117">
        <v>1</v>
      </c>
      <c r="I3" s="233" t="str">
        <f>IF('Effektiv rente serielån'!$G$21=0,"","Ydelse")</f>
        <v>Ydelse</v>
      </c>
      <c r="J3" s="234"/>
      <c r="K3" s="234"/>
      <c r="L3" s="234"/>
      <c r="M3" s="116" t="str">
        <f>IF('Effektiv rente serielån'!G21=0,"","2")</f>
        <v>2</v>
      </c>
      <c r="N3" s="233" t="str">
        <f>IF('Effektiv rente serielån'!$G$22=0,"","Ydelse")</f>
        <v>Ydelse</v>
      </c>
      <c r="O3" s="234"/>
      <c r="P3" s="234"/>
      <c r="Q3" s="234"/>
      <c r="R3" s="116" t="str">
        <f>IF('Effektiv rente serielån'!$G$22=0,"","3")</f>
        <v>3</v>
      </c>
      <c r="S3" s="233" t="str">
        <f>IF('Effektiv rente serielån'!$G$23=0,"","Ydelse")</f>
        <v>Ydelse</v>
      </c>
      <c r="T3" s="234"/>
      <c r="U3" s="234"/>
      <c r="V3" s="234"/>
      <c r="W3" s="116" t="str">
        <f>IF('Effektiv rente serielån'!$G$23=0,"","4")</f>
        <v>4</v>
      </c>
      <c r="X3" s="233" t="str">
        <f>IF('Effektiv rente serielån'!$G$24=0,"","Ydelse")</f>
        <v>Ydelse</v>
      </c>
      <c r="Y3" s="234"/>
      <c r="Z3" s="234"/>
      <c r="AA3" s="234"/>
      <c r="AB3" s="116" t="str">
        <f>IF('Effektiv rente serielån'!$G$24=0,"","5")</f>
        <v>5</v>
      </c>
      <c r="AC3" s="233" t="str">
        <f>IF('Effektiv rente serielån'!$G$25=0,"","Ydelse")</f>
        <v>Ydelse</v>
      </c>
      <c r="AD3" s="234"/>
      <c r="AE3" s="234"/>
      <c r="AF3" s="234"/>
      <c r="AG3" s="116" t="str">
        <f>IF('Effektiv rente serielån'!$G$25=0,"","6")</f>
        <v>6</v>
      </c>
      <c r="AH3" s="233" t="str">
        <f>IF('Effektiv rente serielån'!$G$26=0,"","Ydelse")</f>
        <v>Ydelse</v>
      </c>
      <c r="AI3" s="234"/>
      <c r="AJ3" s="234"/>
      <c r="AK3" s="234"/>
      <c r="AL3" s="116" t="str">
        <f>IF('Effektiv rente serielån'!$G$26=0,"","7")</f>
        <v>7</v>
      </c>
      <c r="AM3" s="233" t="str">
        <f>IF('Effektiv rente serielån'!$G$27=0,"","Ydelse")</f>
        <v>Ydelse</v>
      </c>
      <c r="AN3" s="234"/>
      <c r="AO3" s="234"/>
      <c r="AP3" s="234"/>
      <c r="AQ3" s="116" t="str">
        <f>IF('Effektiv rente serielån'!$G$27=0,"","8")</f>
        <v>8</v>
      </c>
      <c r="AR3" s="233" t="str">
        <f>IF('Effektiv rente serielån'!$G$28=0,"","Ydelse")</f>
        <v/>
      </c>
      <c r="AS3" s="234"/>
      <c r="AT3" s="234"/>
      <c r="AU3" s="234"/>
      <c r="AV3" s="116" t="str">
        <f>IF('Effektiv rente serielån'!$G$28=0,"","9")</f>
        <v/>
      </c>
      <c r="AW3" s="233" t="str">
        <f>IF('Effektiv rente serielån'!$G$29=0,"","Ydelse")</f>
        <v/>
      </c>
      <c r="AX3" s="234"/>
      <c r="AY3" s="234"/>
      <c r="AZ3" s="234"/>
      <c r="BA3" s="116" t="str">
        <f>IF('Effektiv rente serielån'!$G$29=0,"","10")</f>
        <v/>
      </c>
    </row>
    <row r="4" spans="1:53" ht="44.25" customHeight="1" x14ac:dyDescent="0.25">
      <c r="A4" s="236" t="s">
        <v>52</v>
      </c>
      <c r="B4" s="237"/>
      <c r="C4" s="237"/>
      <c r="D4" s="238"/>
      <c r="E4" s="248">
        <f>'Effektiv rente serielån'!D2</f>
        <v>400000000</v>
      </c>
      <c r="F4" s="248"/>
      <c r="G4" s="248"/>
      <c r="H4" s="248"/>
      <c r="I4" s="242">
        <f>IF('Effektiv rente serielån'!$G$21=0," ",'Effektiv rente serielån'!$B$22)</f>
        <v>350000000</v>
      </c>
      <c r="J4" s="242"/>
      <c r="K4" s="242"/>
      <c r="L4" s="242"/>
      <c r="M4" s="242"/>
      <c r="N4" s="249">
        <f>IF('Effektiv rente serielån'!$G$22=0," ",'Effektiv rente serielån'!$B$23)</f>
        <v>300000000</v>
      </c>
      <c r="O4" s="250"/>
      <c r="P4" s="250"/>
      <c r="Q4" s="250"/>
      <c r="R4" s="251"/>
      <c r="S4" s="242">
        <f>IF('Effektiv rente serielån'!$G$23=0," ",'Effektiv rente serielån'!$B$24)</f>
        <v>250000000</v>
      </c>
      <c r="T4" s="242"/>
      <c r="U4" s="242"/>
      <c r="V4" s="242"/>
      <c r="W4" s="242"/>
      <c r="X4" s="242">
        <f>IF('Effektiv rente serielån'!$G$24=0," ",'Effektiv rente serielån'!$B$25)</f>
        <v>200000000</v>
      </c>
      <c r="Y4" s="242"/>
      <c r="Z4" s="242"/>
      <c r="AA4" s="242"/>
      <c r="AB4" s="242"/>
      <c r="AC4" s="242">
        <f>IF('Effektiv rente serielån'!$G$25=0," ",'Effektiv rente serielån'!$B$26)</f>
        <v>150000000</v>
      </c>
      <c r="AD4" s="242"/>
      <c r="AE4" s="242"/>
      <c r="AF4" s="242"/>
      <c r="AG4" s="242"/>
      <c r="AH4" s="242">
        <f>IF('Effektiv rente serielån'!$G$26=0," ",'Effektiv rente serielån'!$B$27)</f>
        <v>100000000</v>
      </c>
      <c r="AI4" s="242"/>
      <c r="AJ4" s="242"/>
      <c r="AK4" s="242"/>
      <c r="AL4" s="242"/>
      <c r="AM4" s="242">
        <f>IF('Effektiv rente serielån'!$G$27=0," ",'Effektiv rente serielån'!$B$28)</f>
        <v>50000000</v>
      </c>
      <c r="AN4" s="242"/>
      <c r="AO4" s="242"/>
      <c r="AP4" s="242"/>
      <c r="AQ4" s="242"/>
      <c r="AR4" s="242" t="str">
        <f>IF('Effektiv rente serielån'!$G$28=0," ",'Effektiv rente serielån'!$B$29)</f>
        <v xml:space="preserve"> </v>
      </c>
      <c r="AS4" s="242"/>
      <c r="AT4" s="242"/>
      <c r="AU4" s="242"/>
      <c r="AV4" s="242"/>
      <c r="AW4" s="242" t="str">
        <f>IF('Effektiv rente serielån'!$G$29=0," ",'Effektiv rente serielån'!$B$30)</f>
        <v xml:space="preserve"> </v>
      </c>
      <c r="AX4" s="242"/>
      <c r="AY4" s="242"/>
      <c r="AZ4" s="242"/>
      <c r="BA4" s="242"/>
    </row>
    <row r="5" spans="1:53" ht="44.25" customHeight="1" x14ac:dyDescent="0.25">
      <c r="A5" s="236" t="str">
        <f>CONCATENATE("Rente ",'Effektiv rente serielån'!D11*100,"% af restgælden")</f>
        <v>Rente 5% af restgælden</v>
      </c>
      <c r="B5" s="237"/>
      <c r="C5" s="237"/>
      <c r="D5" s="238"/>
      <c r="E5" s="248">
        <f>'Effektiv rente serielån'!E21</f>
        <v>20000000</v>
      </c>
      <c r="F5" s="248"/>
      <c r="G5" s="248"/>
      <c r="H5" s="248"/>
      <c r="I5" s="242">
        <f>IF('Effektiv rente serielån'!$G$21=0," ",'Effektiv rente serielån'!$E$22)</f>
        <v>17500000</v>
      </c>
      <c r="J5" s="242"/>
      <c r="K5" s="242"/>
      <c r="L5" s="242"/>
      <c r="M5" s="242"/>
      <c r="N5" s="242">
        <f>IF('Effektiv rente serielån'!$G$22=0," ",'Effektiv rente serielån'!$E$23)</f>
        <v>15000000</v>
      </c>
      <c r="O5" s="242"/>
      <c r="P5" s="242"/>
      <c r="Q5" s="242"/>
      <c r="R5" s="242"/>
      <c r="S5" s="242">
        <f>IF('Effektiv rente serielån'!$G$23=0," ",'Effektiv rente serielån'!$E$24)</f>
        <v>12500000</v>
      </c>
      <c r="T5" s="242"/>
      <c r="U5" s="242"/>
      <c r="V5" s="242"/>
      <c r="W5" s="242"/>
      <c r="X5" s="242">
        <f>IF('Effektiv rente serielån'!$G$24=0," ",'Effektiv rente serielån'!$E$25)</f>
        <v>10000000</v>
      </c>
      <c r="Y5" s="242"/>
      <c r="Z5" s="242"/>
      <c r="AA5" s="242"/>
      <c r="AB5" s="242"/>
      <c r="AC5" s="242">
        <f>IF('Effektiv rente serielån'!$G$25=0," ",'Effektiv rente serielån'!$E$26)</f>
        <v>7500000</v>
      </c>
      <c r="AD5" s="242"/>
      <c r="AE5" s="242"/>
      <c r="AF5" s="242"/>
      <c r="AG5" s="242"/>
      <c r="AH5" s="242">
        <f>IF('Effektiv rente serielån'!$G$26=0," ",'Effektiv rente serielån'!$E$27)</f>
        <v>5000000</v>
      </c>
      <c r="AI5" s="242"/>
      <c r="AJ5" s="242"/>
      <c r="AK5" s="242"/>
      <c r="AL5" s="242"/>
      <c r="AM5" s="242">
        <f>IF('Effektiv rente serielån'!$G$27=0," ",'Effektiv rente serielån'!$E$28)</f>
        <v>2500000</v>
      </c>
      <c r="AN5" s="242"/>
      <c r="AO5" s="242"/>
      <c r="AP5" s="242"/>
      <c r="AQ5" s="242"/>
      <c r="AR5" s="242" t="str">
        <f>IF('Effektiv rente serielån'!$G$28=0," ",'Effektiv rente serielån'!$E$29)</f>
        <v xml:space="preserve"> </v>
      </c>
      <c r="AS5" s="242"/>
      <c r="AT5" s="242"/>
      <c r="AU5" s="242"/>
      <c r="AV5" s="242"/>
      <c r="AW5" s="242" t="str">
        <f>IF('Effektiv rente serielån'!$G$29=0," ",'Effektiv rente serielån'!$E$30)</f>
        <v xml:space="preserve"> </v>
      </c>
      <c r="AX5" s="242"/>
      <c r="AY5" s="242"/>
      <c r="AZ5" s="242"/>
      <c r="BA5" s="242"/>
    </row>
    <row r="6" spans="1:53" ht="33.75" customHeight="1" x14ac:dyDescent="0.25">
      <c r="A6" s="236" t="s">
        <v>5</v>
      </c>
      <c r="B6" s="237"/>
      <c r="C6" s="237"/>
      <c r="D6" s="238"/>
      <c r="E6" s="248">
        <f>'Effektiv rente serielån'!F21</f>
        <v>50000000</v>
      </c>
      <c r="F6" s="248"/>
      <c r="G6" s="248"/>
      <c r="H6" s="248"/>
      <c r="I6" s="242">
        <f>IF('Effektiv rente serielån'!$G$21=0," ",'Effektiv rente serielån'!$F$22)</f>
        <v>50000000</v>
      </c>
      <c r="J6" s="242"/>
      <c r="K6" s="242"/>
      <c r="L6" s="242"/>
      <c r="M6" s="242"/>
      <c r="N6" s="242">
        <f>IF('Effektiv rente serielån'!$G$22=0," ",'Effektiv rente serielån'!$F$23)</f>
        <v>50000000</v>
      </c>
      <c r="O6" s="242"/>
      <c r="P6" s="242"/>
      <c r="Q6" s="242"/>
      <c r="R6" s="242"/>
      <c r="S6" s="242">
        <f>IF('Effektiv rente serielån'!$G$23=0," ",'Effektiv rente serielån'!$F$24)</f>
        <v>50000000</v>
      </c>
      <c r="T6" s="242"/>
      <c r="U6" s="242"/>
      <c r="V6" s="242"/>
      <c r="W6" s="242"/>
      <c r="X6" s="242">
        <f>IF('Effektiv rente serielån'!$G$24=0," ",'Effektiv rente serielån'!$F$25)</f>
        <v>50000000</v>
      </c>
      <c r="Y6" s="242"/>
      <c r="Z6" s="242"/>
      <c r="AA6" s="242"/>
      <c r="AB6" s="242"/>
      <c r="AC6" s="242">
        <f>IF('Effektiv rente serielån'!$G$25=0," ",'Effektiv rente serielån'!$F$26)</f>
        <v>50000000</v>
      </c>
      <c r="AD6" s="242"/>
      <c r="AE6" s="242"/>
      <c r="AF6" s="242"/>
      <c r="AG6" s="242"/>
      <c r="AH6" s="242">
        <f>IF('Effektiv rente serielån'!$G$26=0," ",'Effektiv rente serielån'!$F$27)</f>
        <v>50000000</v>
      </c>
      <c r="AI6" s="242"/>
      <c r="AJ6" s="242"/>
      <c r="AK6" s="242"/>
      <c r="AL6" s="242"/>
      <c r="AM6" s="242">
        <f>IF('Effektiv rente serielån'!$G$27=0," ",'Effektiv rente serielån'!$F$28)</f>
        <v>50000000</v>
      </c>
      <c r="AN6" s="242"/>
      <c r="AO6" s="242"/>
      <c r="AP6" s="242"/>
      <c r="AQ6" s="242"/>
      <c r="AR6" s="242" t="str">
        <f>IF('Effektiv rente serielån'!$G$28=0," ",'Effektiv rente serielån'!$F$29)</f>
        <v xml:space="preserve"> </v>
      </c>
      <c r="AS6" s="242"/>
      <c r="AT6" s="242"/>
      <c r="AU6" s="242"/>
      <c r="AV6" s="242"/>
      <c r="AW6" s="242" t="str">
        <f>IF('Effektiv rente serielån'!$G$29=0," ",'Effektiv rente serielån'!$F$30)</f>
        <v xml:space="preserve"> </v>
      </c>
      <c r="AX6" s="242"/>
      <c r="AY6" s="242"/>
      <c r="AZ6" s="242"/>
      <c r="BA6" s="242"/>
    </row>
    <row r="7" spans="1:53" ht="33.75" hidden="1" customHeight="1" x14ac:dyDescent="0.25">
      <c r="A7" s="236" t="s">
        <v>53</v>
      </c>
      <c r="B7" s="237"/>
      <c r="C7" s="238"/>
      <c r="D7" s="123"/>
      <c r="E7" s="239">
        <f>'Effektiv rente serielån'!D13</f>
        <v>0</v>
      </c>
      <c r="F7" s="240"/>
      <c r="G7" s="240"/>
      <c r="H7" s="241"/>
      <c r="I7" s="242">
        <f>IF('Effektiv rente serielån'!$G$21=0," ",'Effektiv rente serielån'!$D13)</f>
        <v>0</v>
      </c>
      <c r="J7" s="242"/>
      <c r="K7" s="242"/>
      <c r="L7" s="242"/>
      <c r="M7" s="242"/>
      <c r="N7" s="242">
        <f>IF('Effektiv rente serielån'!$G$22=0," ",'Effektiv rente serielån'!$D13)</f>
        <v>0</v>
      </c>
      <c r="O7" s="242"/>
      <c r="P7" s="242"/>
      <c r="Q7" s="242"/>
      <c r="R7" s="242"/>
      <c r="S7" s="242">
        <f>IF('Effektiv rente serielån'!$G$23=0," ",'Effektiv rente serielån'!$D$13)</f>
        <v>0</v>
      </c>
      <c r="T7" s="242"/>
      <c r="U7" s="242"/>
      <c r="V7" s="242"/>
      <c r="W7" s="242"/>
      <c r="X7" s="242">
        <f>IF('Effektiv rente serielån'!$G$24=0," ",'Effektiv rente serielån'!$D13)</f>
        <v>0</v>
      </c>
      <c r="Y7" s="242"/>
      <c r="Z7" s="242"/>
      <c r="AA7" s="242"/>
      <c r="AB7" s="242"/>
      <c r="AC7" s="242">
        <f>IF('Effektiv rente serielån'!$G$25=0," ",'Effektiv rente serielån'!$D13)</f>
        <v>0</v>
      </c>
      <c r="AD7" s="242"/>
      <c r="AE7" s="242"/>
      <c r="AF7" s="242"/>
      <c r="AG7" s="242"/>
      <c r="AH7" s="242">
        <f>IF('Effektiv rente serielån'!$G$26=0," ",'Effektiv rente serielån'!$D13)</f>
        <v>0</v>
      </c>
      <c r="AI7" s="242"/>
      <c r="AJ7" s="242"/>
      <c r="AK7" s="242"/>
      <c r="AL7" s="242"/>
      <c r="AM7" s="242">
        <f>IF('Effektiv rente serielån'!$G$27=0," ",'Effektiv rente serielån'!$D13)</f>
        <v>0</v>
      </c>
      <c r="AN7" s="242"/>
      <c r="AO7" s="242"/>
      <c r="AP7" s="242"/>
      <c r="AQ7" s="242"/>
      <c r="AR7" s="242" t="str">
        <f>IF('Effektiv rente serielån'!$G$28=0," ",'Effektiv rente serielån'!$D13)</f>
        <v xml:space="preserve"> </v>
      </c>
      <c r="AS7" s="242"/>
      <c r="AT7" s="242"/>
      <c r="AU7" s="242"/>
      <c r="AV7" s="242"/>
      <c r="AW7" s="242" t="str">
        <f>IF('Effektiv rente serielån'!$G$29=0," ",'Effektiv rente serielån'!$D13)</f>
        <v xml:space="preserve"> </v>
      </c>
      <c r="AX7" s="242"/>
      <c r="AY7" s="242"/>
      <c r="AZ7" s="242"/>
      <c r="BA7" s="242"/>
    </row>
    <row r="8" spans="1:53" ht="44.25" customHeight="1" x14ac:dyDescent="0.25">
      <c r="A8" s="258" t="str">
        <f>IF('Effektiv rente serielån'!D13=0,"Ydelse                     (afdrag + rente)","Ydelse      (afdrag+rente   +gebyr)")</f>
        <v>Ydelse                     (afdrag + rente)</v>
      </c>
      <c r="B8" s="259"/>
      <c r="C8" s="259"/>
      <c r="D8" s="260"/>
      <c r="E8" s="253">
        <f>'Effektiv rente serielån'!C21</f>
        <v>70000000</v>
      </c>
      <c r="F8" s="253"/>
      <c r="G8" s="253"/>
      <c r="H8" s="253"/>
      <c r="I8" s="242">
        <f>IF('Effektiv rente serielån'!$G$21=0," ",'Effektiv rente serielån'!$C$22)</f>
        <v>67500000</v>
      </c>
      <c r="J8" s="242"/>
      <c r="K8" s="242"/>
      <c r="L8" s="242"/>
      <c r="M8" s="242"/>
      <c r="N8" s="242">
        <f>IF('Effektiv rente serielån'!$G$22=0," ",'Effektiv rente serielån'!$C$23)</f>
        <v>65000000</v>
      </c>
      <c r="O8" s="242"/>
      <c r="P8" s="242"/>
      <c r="Q8" s="242"/>
      <c r="R8" s="242"/>
      <c r="S8" s="242">
        <f>IF('Effektiv rente serielån'!$G$23=0," ",'Effektiv rente serielån'!$C$24)</f>
        <v>62500000</v>
      </c>
      <c r="T8" s="242"/>
      <c r="U8" s="242"/>
      <c r="V8" s="242"/>
      <c r="W8" s="242"/>
      <c r="X8" s="242">
        <f>IF('Effektiv rente serielån'!$G$24=0," ",'Effektiv rente serielån'!$C$25)</f>
        <v>60000000</v>
      </c>
      <c r="Y8" s="242"/>
      <c r="Z8" s="242"/>
      <c r="AA8" s="242"/>
      <c r="AB8" s="242"/>
      <c r="AC8" s="242">
        <f>IF('Effektiv rente serielån'!$G$25=0," ",'Effektiv rente serielån'!$C$26)</f>
        <v>57500000</v>
      </c>
      <c r="AD8" s="242"/>
      <c r="AE8" s="242"/>
      <c r="AF8" s="242"/>
      <c r="AG8" s="242"/>
      <c r="AH8" s="242">
        <f>IF('Effektiv rente serielån'!$G$26=0," ",'Effektiv rente serielån'!$C$27)</f>
        <v>55000000</v>
      </c>
      <c r="AI8" s="242"/>
      <c r="AJ8" s="242"/>
      <c r="AK8" s="242"/>
      <c r="AL8" s="242"/>
      <c r="AM8" s="242">
        <f>IF('Effektiv rente serielån'!$G$27=0," ",'Effektiv rente serielån'!$C$28)</f>
        <v>52500000</v>
      </c>
      <c r="AN8" s="242"/>
      <c r="AO8" s="242"/>
      <c r="AP8" s="242"/>
      <c r="AQ8" s="242"/>
      <c r="AR8" s="242" t="str">
        <f>IF('Effektiv rente serielån'!$G$28=0," ",'Effektiv rente serielån'!$C$29)</f>
        <v xml:space="preserve"> </v>
      </c>
      <c r="AS8" s="242"/>
      <c r="AT8" s="242"/>
      <c r="AU8" s="242"/>
      <c r="AV8" s="242"/>
      <c r="AW8" s="242" t="str">
        <f>IF('Effektiv rente serielån'!$G$29=0," ",'Effektiv rente serielån'!$C$30)</f>
        <v xml:space="preserve"> </v>
      </c>
      <c r="AX8" s="242"/>
      <c r="AY8" s="242"/>
      <c r="AZ8" s="242"/>
      <c r="BA8" s="242"/>
    </row>
    <row r="9" spans="1:53" ht="34.5" customHeight="1" x14ac:dyDescent="0.2">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5"/>
      <c r="AZ9" s="235"/>
      <c r="BA9" s="235"/>
    </row>
    <row r="10" spans="1:53" ht="41.25" customHeight="1" x14ac:dyDescent="0.2">
      <c r="A10" s="252"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ubekendt.",IF('Effektiv rente serielån'!D10&gt;10," (Beregningen vises maximalt for 10 terminer for at vise metoden)"," "))</f>
        <v xml:space="preserv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row>
    <row r="11" spans="1:53" ht="26.25" customHeight="1" x14ac:dyDescent="0.4">
      <c r="A11" s="243" t="str">
        <f>CONCATENATE("(Nettoprovenuet)     ",'Effektiv rente serielån'!D6)</f>
        <v>(Nettoprovenuet)     360000000</v>
      </c>
      <c r="B11" s="244"/>
      <c r="C11" t="s">
        <v>26</v>
      </c>
      <c r="E11" s="48">
        <f>'Effektiv rente serielån'!C21</f>
        <v>70000000</v>
      </c>
      <c r="F11" s="57" t="s">
        <v>23</v>
      </c>
      <c r="G11" t="s">
        <v>33</v>
      </c>
      <c r="H11" s="56">
        <v>-1</v>
      </c>
      <c r="I11" t="str">
        <f>IF('Effektiv rente serielån'!C22=0,"","+")</f>
        <v>+</v>
      </c>
      <c r="J11" s="58">
        <f>IF('Effektiv rente serielån'!C22=0,"",'Effektiv rente serielån'!C22)</f>
        <v>67500000</v>
      </c>
      <c r="K11" t="str">
        <f>IF('Effektiv rente serielån'!C22=0,"","*")</f>
        <v>*</v>
      </c>
      <c r="L11" t="str">
        <f>IF('Effektiv rente serielån'!C22=0,"","(1+r)")</f>
        <v>(1+r)</v>
      </c>
      <c r="M11" s="55" t="str">
        <f>IF('Effektiv rente serielån'!C22=0,"","-2")</f>
        <v>-2</v>
      </c>
      <c r="N11" s="59" t="str">
        <f>IF('Effektiv rente serielån'!C23=0,"","+")</f>
        <v>+</v>
      </c>
      <c r="O11" s="64">
        <f>IF('Effektiv rente serielån'!C23=0,"",'Effektiv rente serielån'!C23)</f>
        <v>65000000</v>
      </c>
      <c r="P11" s="59" t="str">
        <f>IF('Effektiv rente serielån'!C23=0,"","*")</f>
        <v>*</v>
      </c>
      <c r="Q11" s="59" t="str">
        <f>IF('Effektiv rente serielån'!C23=0,"","(1+r)")</f>
        <v>(1+r)</v>
      </c>
      <c r="R11" s="55" t="str">
        <f>IF('Effektiv rente serielån'!C23=0,"","-3")</f>
        <v>-3</v>
      </c>
      <c r="S11" s="60" t="str">
        <f>IF('Effektiv rente serielån'!C24=0,"","+")</f>
        <v>+</v>
      </c>
      <c r="T11" s="61">
        <f>IF('Effektiv rente serielån'!C24=0,"",'Effektiv rente serielån'!C24)</f>
        <v>62500000</v>
      </c>
      <c r="U11" s="61" t="str">
        <f>IF('Effektiv rente serielån'!C24=0,"","*")</f>
        <v>*</v>
      </c>
      <c r="V11" s="62" t="str">
        <f>IF('Effektiv rente serielån'!C24=0,"","(1+r)")</f>
        <v>(1+r)</v>
      </c>
      <c r="W11" s="63" t="str">
        <f>IF('Effektiv rente serielån'!C24=0,"","-4")</f>
        <v>-4</v>
      </c>
      <c r="X11" s="61" t="str">
        <f>IF('Effektiv rente serielån'!C25=0,"","+")</f>
        <v>+</v>
      </c>
      <c r="Y11" s="61">
        <f>IF('Effektiv rente serielån'!C25=0,"",'Effektiv rente serielån'!C25)</f>
        <v>60000000</v>
      </c>
      <c r="Z11" s="61" t="str">
        <f>IF('Effektiv rente serielån'!C25=0,"","*")</f>
        <v>*</v>
      </c>
      <c r="AA11" s="61" t="str">
        <f>IF('Effektiv rente serielån'!C25=0,"","(1+r)")</f>
        <v>(1+r)</v>
      </c>
      <c r="AB11" s="63" t="str">
        <f>IF('Effektiv rente serielån'!C25=0,"","-5")</f>
        <v>-5</v>
      </c>
      <c r="AC11" s="61" t="str">
        <f>IF('Effektiv rente serielån'!C26=0,"","+")</f>
        <v>+</v>
      </c>
      <c r="AD11" s="61">
        <f>IF('Effektiv rente serielån'!C26=0,"",'Effektiv rente serielån'!C26)</f>
        <v>57500000</v>
      </c>
      <c r="AE11" s="61" t="str">
        <f>IF('Effektiv rente serielån'!C26=0,"","*")</f>
        <v>*</v>
      </c>
      <c r="AF11" s="61" t="str">
        <f>IF('Effektiv rente serielån'!C26=0,"","(1+r)")</f>
        <v>(1+r)</v>
      </c>
      <c r="AG11" s="63" t="str">
        <f>IF('Effektiv rente serielån'!C26=0,"","-6")</f>
        <v>-6</v>
      </c>
      <c r="AH11" s="61" t="str">
        <f>IF('Effektiv rente serielån'!C27=0,"","+")</f>
        <v>+</v>
      </c>
      <c r="AI11" s="61">
        <f>IF('Effektiv rente serielån'!C27=0,"",'Effektiv rente serielån'!C27)</f>
        <v>55000000</v>
      </c>
      <c r="AJ11" s="61" t="str">
        <f>IF('Effektiv rente serielån'!C27=0,"","*")</f>
        <v>*</v>
      </c>
      <c r="AK11" s="61" t="str">
        <f>IF('Effektiv rente serielån'!C27=0,"","(1+r)")</f>
        <v>(1+r)</v>
      </c>
      <c r="AL11" s="63" t="str">
        <f>IF('Effektiv rente serielån'!C27=0,"","-7")</f>
        <v>-7</v>
      </c>
      <c r="AM11" s="61" t="str">
        <f>IF('Effektiv rente serielån'!C28=0,"","+")</f>
        <v>+</v>
      </c>
      <c r="AN11" s="61">
        <f>IF('Effektiv rente serielån'!C28=0,"",'Effektiv rente serielån'!C28)</f>
        <v>52500000</v>
      </c>
      <c r="AO11" s="61" t="str">
        <f>IF('Effektiv rente serielån'!C28=0,"","*")</f>
        <v>*</v>
      </c>
      <c r="AP11" s="61" t="str">
        <f>IF('Effektiv rente serielån'!C28=0,"","(1+r)")</f>
        <v>(1+r)</v>
      </c>
      <c r="AQ11" s="63" t="str">
        <f>IF('Effektiv rente serielån'!C28=0,"","-8")</f>
        <v>-8</v>
      </c>
      <c r="AR11" s="61" t="str">
        <f>IF('Effektiv rente serielån'!C29=0,"","+")</f>
        <v/>
      </c>
      <c r="AS11" s="61" t="str">
        <f>IF('Effektiv rente serielån'!C29=0,"",'Effektiv rente serielån'!C29)</f>
        <v/>
      </c>
      <c r="AT11" s="61" t="str">
        <f>IF('Effektiv rente serielån'!C29=0,"","*")</f>
        <v/>
      </c>
      <c r="AU11" s="61" t="str">
        <f>IF('Effektiv rente serielån'!C29=0,"","(1+r)")</f>
        <v/>
      </c>
      <c r="AV11" s="63" t="str">
        <f>IF('Effektiv rente serielån'!C29=0,"","-9")</f>
        <v/>
      </c>
      <c r="AW11" s="61" t="str">
        <f>IF('Effektiv rente serielån'!C30=0,"","+")</f>
        <v/>
      </c>
      <c r="AX11" s="61" t="str">
        <f>IF('Effektiv rente serielån'!C30=0,"",'Effektiv rente serielån'!C30)</f>
        <v/>
      </c>
      <c r="AY11" s="61" t="str">
        <f>IF('Effektiv rente serielån'!C30=0,"","*")</f>
        <v/>
      </c>
      <c r="AZ11" s="61" t="str">
        <f>IF('Effektiv rente serielån'!C30=0,"","(1+r)")</f>
        <v/>
      </c>
      <c r="BA11" s="63" t="str">
        <f>IF('Effektiv rente serielån'!C30=0,"","-10")</f>
        <v/>
      </c>
    </row>
    <row r="12" spans="1:53" ht="20.25" customHeight="1" x14ac:dyDescent="0.25">
      <c r="A12" s="220" t="s">
        <v>29</v>
      </c>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row>
    <row r="13" spans="1:53" ht="24" customHeight="1" x14ac:dyDescent="0.2">
      <c r="A13" s="245" t="s">
        <v>25</v>
      </c>
      <c r="B13" s="245"/>
      <c r="C13" s="54" t="s">
        <v>26</v>
      </c>
      <c r="D13" s="54"/>
      <c r="E13" s="65">
        <f>IRR('Effektiv rente serielån'!C20:C380)</f>
        <v>7.8262888364881711E-2</v>
      </c>
    </row>
    <row r="14" spans="1:53" ht="24" customHeight="1" x14ac:dyDescent="0.25">
      <c r="A14" s="220" t="s">
        <v>34</v>
      </c>
      <c r="B14" s="220"/>
      <c r="C14" s="220"/>
      <c r="D14" s="220"/>
      <c r="E14" s="220"/>
    </row>
    <row r="15" spans="1:53" ht="25.15" customHeight="1" thickBot="1" x14ac:dyDescent="0.3">
      <c r="A15" s="256" t="s">
        <v>25</v>
      </c>
      <c r="B15" s="256"/>
      <c r="C15" s="102" t="s">
        <v>26</v>
      </c>
      <c r="D15" s="102"/>
      <c r="E15" s="103">
        <f>E13</f>
        <v>7.8262888364881711E-2</v>
      </c>
    </row>
    <row r="16" spans="1:53" ht="13.5" thickTop="1" x14ac:dyDescent="0.2"/>
    <row r="17" spans="1:20" ht="21" customHeight="1" x14ac:dyDescent="0.2">
      <c r="A17" s="254" t="str">
        <f>IF('Effektiv rente serielån'!D9=1,"",CONCATENATE("Da terminerne på lånet er ",'Effektiv rente serielån'!D9," gange pr. år skal følgende beregning foretages:"))</f>
        <v>Da terminerne på lånet er 2 gange pr. år skal følgende beregning foretages:</v>
      </c>
      <c r="B17" s="254"/>
      <c r="C17" s="254"/>
      <c r="D17" s="254"/>
      <c r="E17" s="254"/>
      <c r="F17" s="254"/>
      <c r="G17" s="254"/>
      <c r="H17" s="254"/>
      <c r="I17" s="254"/>
      <c r="J17" s="254"/>
      <c r="K17" s="254"/>
      <c r="L17" s="254"/>
      <c r="M17" s="254"/>
      <c r="N17" s="254"/>
      <c r="O17" s="254"/>
      <c r="P17" s="254"/>
      <c r="Q17" s="254"/>
      <c r="R17" s="254"/>
      <c r="S17" s="254"/>
      <c r="T17" s="254"/>
    </row>
    <row r="18" spans="1:20" ht="32.450000000000003" customHeight="1" x14ac:dyDescent="0.25">
      <c r="A18" s="255" t="str">
        <f>IF('Effektiv rente serielån'!$D$9=1,"","(1+r)")</f>
        <v>(1+r)</v>
      </c>
      <c r="B18" s="255"/>
      <c r="C18" s="75">
        <f>IF('Effektiv rente serielån'!$D$9=1,"",'Effektiv rente serielån'!$D$9)</f>
        <v>2</v>
      </c>
      <c r="D18" s="124" t="str">
        <f>IF('Effektiv rente serielån'!$D$9=1,"","-1")</f>
        <v>-1</v>
      </c>
      <c r="E18" s="67" t="str">
        <f>IF('Effektiv rente serielån'!$D$9=1,"",CONCATENATE("="," Årlig rente"))</f>
        <v>= Årlig rente</v>
      </c>
    </row>
    <row r="19" spans="1:20" ht="23.45" customHeight="1" x14ac:dyDescent="0.2">
      <c r="A19" s="86" t="str">
        <f>IF('Effektiv rente serielån'!$D$9=1,"","Ved at indsætte fås:")</f>
        <v>Ved at indsætte fås:</v>
      </c>
      <c r="B19" s="86"/>
      <c r="C19" s="86"/>
      <c r="D19" s="86"/>
      <c r="E19" s="86"/>
      <c r="F19" s="86"/>
      <c r="G19" s="86"/>
      <c r="H19" s="66"/>
      <c r="I19" s="66"/>
      <c r="J19" s="66"/>
      <c r="K19" s="66"/>
      <c r="L19" s="66"/>
      <c r="M19" s="66"/>
      <c r="N19" s="66"/>
      <c r="O19" s="66"/>
      <c r="P19" s="66"/>
      <c r="Q19" s="66"/>
      <c r="R19" s="66"/>
      <c r="S19" s="66"/>
      <c r="T19" s="66"/>
    </row>
    <row r="20" spans="1:20" ht="30.6" customHeight="1" x14ac:dyDescent="0.25">
      <c r="A20" s="257" t="str">
        <f>IF('Effektiv rente serielån'!D9=1,"",CONCATENATE("(1+",ROUND(E15,4),")"))</f>
        <v>(1+0,0783)</v>
      </c>
      <c r="B20" s="257"/>
      <c r="C20" s="75">
        <f>IF('Effektiv rente serielån'!$D$9=1,"",'Effektiv rente serielån'!$D$9)</f>
        <v>2</v>
      </c>
      <c r="D20" s="124" t="str">
        <f>IF('Effektiv rente serielån'!$D$9=1,"","-1")</f>
        <v>-1</v>
      </c>
      <c r="E20" s="67" t="str">
        <f>IF('Effektiv rente serielån'!$D$9=1,"",CONCATENATE("="," Årlig rente"))</f>
        <v>= Årlig rente</v>
      </c>
    </row>
    <row r="21" spans="1:20" ht="31.15" customHeight="1" x14ac:dyDescent="0.25">
      <c r="A21" s="222">
        <f>IF('Effektiv rente serielån'!D9=1,"",'Effektiv rente serielån'!D15)</f>
        <v>0.16265085642497734</v>
      </c>
      <c r="B21" s="222"/>
      <c r="C21" s="222"/>
      <c r="D21" s="222"/>
      <c r="E21" s="67" t="str">
        <f>E20</f>
        <v>= Årlig rente</v>
      </c>
    </row>
    <row r="22" spans="1:20" ht="18" x14ac:dyDescent="0.25">
      <c r="A22" s="220" t="str">
        <f>IF('Effektiv rente serielån'!D9=1,"","Eller udtrykt i %:")</f>
        <v>Eller udtrykt i %:</v>
      </c>
      <c r="B22" s="220"/>
      <c r="C22" s="220"/>
      <c r="D22" s="220"/>
      <c r="E22" s="220"/>
    </row>
    <row r="23" spans="1:20" ht="24.6" customHeight="1" x14ac:dyDescent="0.25">
      <c r="A23" s="218" t="str">
        <f>IF('Effektiv rente serielån'!$D$9=1,"",CONCATENATE("Årlig rente = ",ROUND('Effektiv rente serielån'!D15*100,2),"%"))</f>
        <v>Årlig rente = 16,27%</v>
      </c>
      <c r="B23" s="218"/>
      <c r="C23" s="218"/>
      <c r="D23" s="218"/>
      <c r="E23" s="218"/>
      <c r="F23" s="218"/>
    </row>
  </sheetData>
  <mergeCells count="80">
    <mergeCell ref="A5:D5"/>
    <mergeCell ref="A6:D6"/>
    <mergeCell ref="A8:D8"/>
    <mergeCell ref="A1:BA1"/>
    <mergeCell ref="E6:H6"/>
    <mergeCell ref="N6:R6"/>
    <mergeCell ref="X4:AB4"/>
    <mergeCell ref="X5:AB5"/>
    <mergeCell ref="X6:AB6"/>
    <mergeCell ref="A2:BA2"/>
    <mergeCell ref="S4:W4"/>
    <mergeCell ref="S5:W5"/>
    <mergeCell ref="A4:D4"/>
    <mergeCell ref="AH4:AL4"/>
    <mergeCell ref="AM4:AQ4"/>
    <mergeCell ref="AM7:AQ7"/>
    <mergeCell ref="A23:F23"/>
    <mergeCell ref="A14:E14"/>
    <mergeCell ref="A17:T17"/>
    <mergeCell ref="A18:B18"/>
    <mergeCell ref="A15:B15"/>
    <mergeCell ref="A20:B20"/>
    <mergeCell ref="A22:E22"/>
    <mergeCell ref="A21:D21"/>
    <mergeCell ref="A10:BA10"/>
    <mergeCell ref="E8:H8"/>
    <mergeCell ref="I8:M8"/>
    <mergeCell ref="N8:R8"/>
    <mergeCell ref="S8:W8"/>
    <mergeCell ref="AH8:AL8"/>
    <mergeCell ref="AM8:AQ8"/>
    <mergeCell ref="AR8:AV8"/>
    <mergeCell ref="AW8:BA8"/>
    <mergeCell ref="AC8:AG8"/>
    <mergeCell ref="A11:B11"/>
    <mergeCell ref="A13:B13"/>
    <mergeCell ref="A12:BA12"/>
    <mergeCell ref="E3:G3"/>
    <mergeCell ref="I4:M4"/>
    <mergeCell ref="I5:M5"/>
    <mergeCell ref="I6:M6"/>
    <mergeCell ref="I3:L3"/>
    <mergeCell ref="E4:H4"/>
    <mergeCell ref="E5:H5"/>
    <mergeCell ref="S3:V3"/>
    <mergeCell ref="N4:R4"/>
    <mergeCell ref="N5:R5"/>
    <mergeCell ref="S7:W7"/>
    <mergeCell ref="N3:Q3"/>
    <mergeCell ref="S6:W6"/>
    <mergeCell ref="AH7:AL7"/>
    <mergeCell ref="AW4:BA4"/>
    <mergeCell ref="AC5:AG5"/>
    <mergeCell ref="AC6:AG6"/>
    <mergeCell ref="AR6:AV6"/>
    <mergeCell ref="AR4:AV4"/>
    <mergeCell ref="AH5:AL5"/>
    <mergeCell ref="AH6:AL6"/>
    <mergeCell ref="AM5:AQ5"/>
    <mergeCell ref="AM6:AQ6"/>
    <mergeCell ref="AW5:BA5"/>
    <mergeCell ref="AW6:BA6"/>
    <mergeCell ref="AR7:AV7"/>
    <mergeCell ref="AW7:BA7"/>
    <mergeCell ref="AH3:AK3"/>
    <mergeCell ref="A9:BA9"/>
    <mergeCell ref="AR3:AU3"/>
    <mergeCell ref="AW3:AZ3"/>
    <mergeCell ref="A7:C7"/>
    <mergeCell ref="E7:H7"/>
    <mergeCell ref="I7:M7"/>
    <mergeCell ref="N7:R7"/>
    <mergeCell ref="AM3:AP3"/>
    <mergeCell ref="AR5:AV5"/>
    <mergeCell ref="X3:AA3"/>
    <mergeCell ref="AC3:AF3"/>
    <mergeCell ref="X8:AB8"/>
    <mergeCell ref="AC4:AG4"/>
    <mergeCell ref="X7:AB7"/>
    <mergeCell ref="AC7:AG7"/>
  </mergeCells>
  <phoneticPr fontId="11" type="noConversion"/>
  <pageMargins left="0.39370078740157483" right="0.39370078740157483" top="0.98425196850393704" bottom="0.98425196850393704" header="0" footer="0"/>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1"/>
  <sheetViews>
    <sheetView zoomScale="150" workbookViewId="0">
      <selection activeCell="C4" sqref="C4"/>
    </sheetView>
  </sheetViews>
  <sheetFormatPr defaultRowHeight="12.75" x14ac:dyDescent="0.2"/>
  <cols>
    <col min="1" max="1" width="6.140625" customWidth="1"/>
    <col min="2" max="2" width="14.42578125" customWidth="1"/>
    <col min="3" max="3" width="15" customWidth="1"/>
    <col min="4" max="4" width="16.7109375" customWidth="1"/>
    <col min="5" max="5" width="11.7109375" customWidth="1"/>
    <col min="6" max="6" width="12.42578125" customWidth="1"/>
    <col min="7" max="7" width="14.42578125" customWidth="1"/>
  </cols>
  <sheetData>
    <row r="1" spans="1:11" ht="27" thickBot="1" x14ac:dyDescent="0.45">
      <c r="A1" s="190" t="s">
        <v>11</v>
      </c>
      <c r="B1" s="191"/>
      <c r="C1" s="191"/>
      <c r="D1" s="191"/>
      <c r="E1" s="191"/>
      <c r="F1" s="191"/>
      <c r="G1" s="192"/>
    </row>
    <row r="2" spans="1:11" x14ac:dyDescent="0.2">
      <c r="A2" s="193" t="s">
        <v>58</v>
      </c>
      <c r="B2" s="194"/>
      <c r="C2" s="194"/>
      <c r="D2" s="91">
        <v>400000000</v>
      </c>
      <c r="E2" s="4"/>
      <c r="F2" s="4"/>
      <c r="G2" s="5"/>
    </row>
    <row r="3" spans="1:11" hidden="1" x14ac:dyDescent="0.2">
      <c r="A3" s="3" t="s">
        <v>10</v>
      </c>
      <c r="B3" s="4"/>
      <c r="C3" s="4"/>
      <c r="D3" s="33">
        <f>D2*-1</f>
        <v>-400000000</v>
      </c>
      <c r="E3" s="4"/>
      <c r="F3" s="4"/>
      <c r="G3" s="5"/>
    </row>
    <row r="4" spans="1:11" x14ac:dyDescent="0.2">
      <c r="A4" s="188" t="s">
        <v>0</v>
      </c>
      <c r="B4" s="189"/>
      <c r="C4" s="189"/>
      <c r="D4" s="43">
        <v>100</v>
      </c>
      <c r="E4" s="4"/>
      <c r="F4" s="4"/>
      <c r="G4" s="5"/>
    </row>
    <row r="5" spans="1:11" x14ac:dyDescent="0.2">
      <c r="A5" s="262" t="s">
        <v>12</v>
      </c>
      <c r="B5" s="263"/>
      <c r="C5" s="263"/>
      <c r="D5" s="32">
        <v>400000</v>
      </c>
      <c r="E5" s="4"/>
      <c r="F5" s="4"/>
      <c r="G5" s="5"/>
    </row>
    <row r="6" spans="1:11" ht="13.5" thickBot="1" x14ac:dyDescent="0.25">
      <c r="A6" s="262" t="s">
        <v>20</v>
      </c>
      <c r="B6" s="263"/>
      <c r="C6" s="263"/>
      <c r="D6" s="85">
        <f>(D2*(D4/100))-D5</f>
        <v>399600000</v>
      </c>
      <c r="E6" s="4"/>
      <c r="F6" s="4"/>
      <c r="G6" s="5"/>
    </row>
    <row r="7" spans="1:11" ht="13.5" thickTop="1" x14ac:dyDescent="0.2">
      <c r="A7" s="262" t="s">
        <v>42</v>
      </c>
      <c r="B7" s="263"/>
      <c r="C7" s="263"/>
      <c r="D7" s="38">
        <v>0.06</v>
      </c>
      <c r="E7" s="4"/>
      <c r="F7" s="4"/>
      <c r="G7" s="5"/>
    </row>
    <row r="8" spans="1:11" x14ac:dyDescent="0.2">
      <c r="A8" s="262" t="s">
        <v>38</v>
      </c>
      <c r="B8" s="263"/>
      <c r="C8" s="263"/>
      <c r="D8" s="94">
        <v>10</v>
      </c>
      <c r="E8" s="4"/>
      <c r="F8" s="4"/>
      <c r="G8" s="5"/>
    </row>
    <row r="9" spans="1:11" x14ac:dyDescent="0.2">
      <c r="A9" s="262" t="s">
        <v>39</v>
      </c>
      <c r="B9" s="263"/>
      <c r="C9" s="263"/>
      <c r="D9" s="94">
        <v>4</v>
      </c>
      <c r="E9" s="4"/>
      <c r="F9" s="4"/>
      <c r="G9" s="5"/>
    </row>
    <row r="10" spans="1:11" x14ac:dyDescent="0.2">
      <c r="A10" s="262" t="s">
        <v>40</v>
      </c>
      <c r="B10" s="263"/>
      <c r="C10" s="263"/>
      <c r="D10" s="70">
        <f>D8*D9</f>
        <v>40</v>
      </c>
      <c r="E10" s="4"/>
      <c r="F10" s="4"/>
      <c r="G10" s="5"/>
    </row>
    <row r="11" spans="1:11" x14ac:dyDescent="0.2">
      <c r="A11" s="262" t="s">
        <v>47</v>
      </c>
      <c r="B11" s="263"/>
      <c r="C11" s="263"/>
      <c r="D11" s="72">
        <f>D7/D9</f>
        <v>1.4999999999999999E-2</v>
      </c>
      <c r="E11" s="4"/>
      <c r="F11" s="4"/>
      <c r="G11" s="5"/>
    </row>
    <row r="12" spans="1:11" x14ac:dyDescent="0.2">
      <c r="A12" s="262" t="s">
        <v>1</v>
      </c>
      <c r="B12" s="263"/>
      <c r="C12" s="263"/>
      <c r="D12" s="19">
        <f>D2*D11*-1</f>
        <v>-6000000</v>
      </c>
      <c r="E12" s="195" t="s">
        <v>60</v>
      </c>
      <c r="F12" s="196"/>
      <c r="G12" s="197"/>
    </row>
    <row r="13" spans="1:11" hidden="1" x14ac:dyDescent="0.2">
      <c r="A13" s="188" t="s">
        <v>14</v>
      </c>
      <c r="B13" s="189"/>
      <c r="C13" s="189"/>
      <c r="D13" s="34">
        <v>0</v>
      </c>
      <c r="E13" s="4"/>
      <c r="F13" s="4"/>
      <c r="G13" s="5"/>
    </row>
    <row r="14" spans="1:11" x14ac:dyDescent="0.2">
      <c r="A14" s="264"/>
      <c r="B14" s="265"/>
      <c r="C14" s="265"/>
      <c r="D14" s="266"/>
      <c r="E14" s="8"/>
      <c r="F14" s="8"/>
      <c r="G14" s="7"/>
      <c r="H14" s="1"/>
      <c r="I14" s="1"/>
      <c r="J14" s="1"/>
      <c r="K14" s="1"/>
    </row>
    <row r="15" spans="1:11" ht="18" x14ac:dyDescent="0.25">
      <c r="A15" s="195" t="s">
        <v>46</v>
      </c>
      <c r="B15" s="196"/>
      <c r="C15" s="196"/>
      <c r="D15" s="99">
        <f>(POWER((RATE(D10,D12-D13,D6,D3)+1),D9))-1</f>
        <v>6.1503458909107467E-2</v>
      </c>
      <c r="E15" s="195" t="str">
        <f>E12</f>
        <v>(Beregning: se note til stående lån)</v>
      </c>
      <c r="F15" s="196"/>
      <c r="G15" s="197"/>
      <c r="H15" s="1"/>
      <c r="I15" s="1"/>
      <c r="J15" s="1"/>
      <c r="K15" s="1"/>
    </row>
    <row r="16" spans="1:11" ht="13.5" thickBot="1" x14ac:dyDescent="0.25">
      <c r="A16" s="201"/>
      <c r="B16" s="202"/>
      <c r="C16" s="202"/>
      <c r="D16" s="203"/>
      <c r="E16" s="8"/>
      <c r="F16" s="35"/>
      <c r="G16" s="7"/>
      <c r="H16" s="1"/>
      <c r="I16" s="1"/>
      <c r="J16" s="1"/>
      <c r="K16" s="1"/>
    </row>
    <row r="17" spans="1:11" ht="13.5" thickBot="1" x14ac:dyDescent="0.25">
      <c r="A17" s="9"/>
      <c r="B17" s="17"/>
      <c r="C17" s="17"/>
      <c r="D17" s="17"/>
      <c r="E17" s="17"/>
      <c r="F17" s="17"/>
      <c r="G17" s="12"/>
      <c r="H17" s="1"/>
      <c r="I17" s="1"/>
      <c r="J17" s="1"/>
      <c r="K17" s="1"/>
    </row>
    <row r="18" spans="1:11" x14ac:dyDescent="0.2">
      <c r="A18" s="24" t="str">
        <f>CONCATENATE("Amortisationstabel for stående lån (",D10," terminer)")</f>
        <v>Amortisationstabel for stående lån (40 terminer)</v>
      </c>
      <c r="B18" s="8"/>
      <c r="C18" s="8"/>
      <c r="D18" s="8"/>
      <c r="E18" s="8"/>
      <c r="F18" s="8"/>
      <c r="G18" s="7"/>
      <c r="H18" s="1"/>
      <c r="I18" s="1"/>
      <c r="J18" s="1"/>
      <c r="K18" s="1"/>
    </row>
    <row r="19" spans="1:11" x14ac:dyDescent="0.2">
      <c r="A19" s="6" t="s">
        <v>2</v>
      </c>
      <c r="B19" s="8" t="s">
        <v>3</v>
      </c>
      <c r="C19" s="8" t="s">
        <v>17</v>
      </c>
      <c r="D19" s="41" t="s">
        <v>1</v>
      </c>
      <c r="E19" s="8" t="s">
        <v>4</v>
      </c>
      <c r="F19" s="8" t="s">
        <v>5</v>
      </c>
      <c r="G19" s="7" t="s">
        <v>6</v>
      </c>
      <c r="H19" s="1"/>
      <c r="I19" s="1"/>
      <c r="J19" s="1"/>
      <c r="K19" s="1"/>
    </row>
    <row r="20" spans="1:11" x14ac:dyDescent="0.2">
      <c r="A20" s="6">
        <v>1</v>
      </c>
      <c r="B20" s="27">
        <f>D2</f>
        <v>400000000</v>
      </c>
      <c r="C20" s="27">
        <f>IF(D20=0,0,D20+$D$13)</f>
        <v>6000000</v>
      </c>
      <c r="D20" s="27">
        <f>E20+F20</f>
        <v>6000000</v>
      </c>
      <c r="E20" s="27">
        <f>D12*-1</f>
        <v>6000000</v>
      </c>
      <c r="F20" s="18">
        <f t="shared" ref="F20:F83" si="0">IF(A20=$D$10,$D$2,0)</f>
        <v>0</v>
      </c>
      <c r="G20" s="28">
        <f t="shared" ref="G20:G83" si="1">B20-F20</f>
        <v>400000000</v>
      </c>
      <c r="H20" s="1"/>
      <c r="I20" s="1"/>
      <c r="J20" s="1"/>
      <c r="K20" s="1"/>
    </row>
    <row r="21" spans="1:11" x14ac:dyDescent="0.2">
      <c r="A21" s="3">
        <f t="shared" ref="A21:A84" si="2">A20+1</f>
        <v>2</v>
      </c>
      <c r="B21" s="18">
        <f t="shared" ref="B21:B84" si="3">B20-F20</f>
        <v>400000000</v>
      </c>
      <c r="C21" s="27">
        <f t="shared" ref="C21:C84" si="4">IF(D21=0,0,D21+$D$13)</f>
        <v>6000000</v>
      </c>
      <c r="D21" s="27">
        <f t="shared" ref="D21:D84" si="5">E21+F21</f>
        <v>6000000</v>
      </c>
      <c r="E21" s="18">
        <f t="shared" ref="E21:E84" si="6">IF(B21&gt;0,E20,0)</f>
        <v>6000000</v>
      </c>
      <c r="F21" s="18">
        <f t="shared" si="0"/>
        <v>0</v>
      </c>
      <c r="G21" s="28">
        <f t="shared" si="1"/>
        <v>400000000</v>
      </c>
    </row>
    <row r="22" spans="1:11" x14ac:dyDescent="0.2">
      <c r="A22" s="3">
        <f t="shared" si="2"/>
        <v>3</v>
      </c>
      <c r="B22" s="18">
        <f t="shared" si="3"/>
        <v>400000000</v>
      </c>
      <c r="C22" s="27">
        <f t="shared" si="4"/>
        <v>6000000</v>
      </c>
      <c r="D22" s="27">
        <f t="shared" si="5"/>
        <v>6000000</v>
      </c>
      <c r="E22" s="18">
        <f t="shared" si="6"/>
        <v>6000000</v>
      </c>
      <c r="F22" s="18">
        <f t="shared" si="0"/>
        <v>0</v>
      </c>
      <c r="G22" s="28">
        <f t="shared" si="1"/>
        <v>400000000</v>
      </c>
    </row>
    <row r="23" spans="1:11" x14ac:dyDescent="0.2">
      <c r="A23" s="3">
        <f t="shared" si="2"/>
        <v>4</v>
      </c>
      <c r="B23" s="18">
        <f t="shared" si="3"/>
        <v>400000000</v>
      </c>
      <c r="C23" s="27">
        <f t="shared" si="4"/>
        <v>6000000</v>
      </c>
      <c r="D23" s="27">
        <f t="shared" si="5"/>
        <v>6000000</v>
      </c>
      <c r="E23" s="18">
        <f t="shared" si="6"/>
        <v>6000000</v>
      </c>
      <c r="F23" s="18">
        <f t="shared" si="0"/>
        <v>0</v>
      </c>
      <c r="G23" s="28">
        <f t="shared" si="1"/>
        <v>400000000</v>
      </c>
    </row>
    <row r="24" spans="1:11" x14ac:dyDescent="0.2">
      <c r="A24" s="3">
        <f t="shared" si="2"/>
        <v>5</v>
      </c>
      <c r="B24" s="18">
        <f t="shared" si="3"/>
        <v>400000000</v>
      </c>
      <c r="C24" s="27">
        <f t="shared" si="4"/>
        <v>6000000</v>
      </c>
      <c r="D24" s="27">
        <f t="shared" si="5"/>
        <v>6000000</v>
      </c>
      <c r="E24" s="18">
        <f t="shared" si="6"/>
        <v>6000000</v>
      </c>
      <c r="F24" s="18">
        <f t="shared" si="0"/>
        <v>0</v>
      </c>
      <c r="G24" s="28">
        <f t="shared" si="1"/>
        <v>400000000</v>
      </c>
    </row>
    <row r="25" spans="1:11" x14ac:dyDescent="0.2">
      <c r="A25" s="3">
        <f t="shared" si="2"/>
        <v>6</v>
      </c>
      <c r="B25" s="18">
        <f t="shared" si="3"/>
        <v>400000000</v>
      </c>
      <c r="C25" s="27">
        <f t="shared" si="4"/>
        <v>6000000</v>
      </c>
      <c r="D25" s="27">
        <f t="shared" si="5"/>
        <v>6000000</v>
      </c>
      <c r="E25" s="18">
        <f t="shared" si="6"/>
        <v>6000000</v>
      </c>
      <c r="F25" s="18">
        <f t="shared" si="0"/>
        <v>0</v>
      </c>
      <c r="G25" s="28">
        <f t="shared" si="1"/>
        <v>400000000</v>
      </c>
    </row>
    <row r="26" spans="1:11" x14ac:dyDescent="0.2">
      <c r="A26" s="3">
        <f t="shared" si="2"/>
        <v>7</v>
      </c>
      <c r="B26" s="18">
        <f t="shared" si="3"/>
        <v>400000000</v>
      </c>
      <c r="C26" s="27">
        <f t="shared" si="4"/>
        <v>6000000</v>
      </c>
      <c r="D26" s="27">
        <f t="shared" si="5"/>
        <v>6000000</v>
      </c>
      <c r="E26" s="18">
        <f t="shared" si="6"/>
        <v>6000000</v>
      </c>
      <c r="F26" s="18">
        <f t="shared" si="0"/>
        <v>0</v>
      </c>
      <c r="G26" s="28">
        <f t="shared" si="1"/>
        <v>400000000</v>
      </c>
    </row>
    <row r="27" spans="1:11" x14ac:dyDescent="0.2">
      <c r="A27" s="3">
        <f t="shared" si="2"/>
        <v>8</v>
      </c>
      <c r="B27" s="18">
        <f t="shared" si="3"/>
        <v>400000000</v>
      </c>
      <c r="C27" s="27">
        <f t="shared" si="4"/>
        <v>6000000</v>
      </c>
      <c r="D27" s="27">
        <f t="shared" si="5"/>
        <v>6000000</v>
      </c>
      <c r="E27" s="18">
        <f t="shared" si="6"/>
        <v>6000000</v>
      </c>
      <c r="F27" s="18">
        <f t="shared" si="0"/>
        <v>0</v>
      </c>
      <c r="G27" s="28">
        <f t="shared" si="1"/>
        <v>400000000</v>
      </c>
    </row>
    <row r="28" spans="1:11" x14ac:dyDescent="0.2">
      <c r="A28" s="3">
        <f t="shared" si="2"/>
        <v>9</v>
      </c>
      <c r="B28" s="18">
        <f t="shared" si="3"/>
        <v>400000000</v>
      </c>
      <c r="C28" s="27">
        <f t="shared" si="4"/>
        <v>6000000</v>
      </c>
      <c r="D28" s="27">
        <f t="shared" si="5"/>
        <v>6000000</v>
      </c>
      <c r="E28" s="18">
        <f t="shared" si="6"/>
        <v>6000000</v>
      </c>
      <c r="F28" s="18">
        <f t="shared" si="0"/>
        <v>0</v>
      </c>
      <c r="G28" s="28">
        <f t="shared" si="1"/>
        <v>400000000</v>
      </c>
    </row>
    <row r="29" spans="1:11" x14ac:dyDescent="0.2">
      <c r="A29" s="3">
        <f t="shared" si="2"/>
        <v>10</v>
      </c>
      <c r="B29" s="18">
        <f t="shared" si="3"/>
        <v>400000000</v>
      </c>
      <c r="C29" s="27">
        <f t="shared" si="4"/>
        <v>6000000</v>
      </c>
      <c r="D29" s="27">
        <f t="shared" si="5"/>
        <v>6000000</v>
      </c>
      <c r="E29" s="18">
        <f t="shared" si="6"/>
        <v>6000000</v>
      </c>
      <c r="F29" s="18">
        <f t="shared" si="0"/>
        <v>0</v>
      </c>
      <c r="G29" s="28">
        <f t="shared" si="1"/>
        <v>400000000</v>
      </c>
    </row>
    <row r="30" spans="1:11" x14ac:dyDescent="0.2">
      <c r="A30" s="3">
        <f t="shared" si="2"/>
        <v>11</v>
      </c>
      <c r="B30" s="18">
        <f t="shared" si="3"/>
        <v>400000000</v>
      </c>
      <c r="C30" s="27">
        <f t="shared" si="4"/>
        <v>6000000</v>
      </c>
      <c r="D30" s="27">
        <f t="shared" si="5"/>
        <v>6000000</v>
      </c>
      <c r="E30" s="18">
        <f t="shared" si="6"/>
        <v>6000000</v>
      </c>
      <c r="F30" s="18">
        <f t="shared" si="0"/>
        <v>0</v>
      </c>
      <c r="G30" s="28">
        <f t="shared" si="1"/>
        <v>400000000</v>
      </c>
    </row>
    <row r="31" spans="1:11" x14ac:dyDescent="0.2">
      <c r="A31" s="3">
        <f t="shared" si="2"/>
        <v>12</v>
      </c>
      <c r="B31" s="18">
        <f t="shared" si="3"/>
        <v>400000000</v>
      </c>
      <c r="C31" s="27">
        <f t="shared" si="4"/>
        <v>6000000</v>
      </c>
      <c r="D31" s="27">
        <f t="shared" si="5"/>
        <v>6000000</v>
      </c>
      <c r="E31" s="18">
        <f t="shared" si="6"/>
        <v>6000000</v>
      </c>
      <c r="F31" s="18">
        <f t="shared" si="0"/>
        <v>0</v>
      </c>
      <c r="G31" s="28">
        <f t="shared" si="1"/>
        <v>400000000</v>
      </c>
    </row>
    <row r="32" spans="1:11" x14ac:dyDescent="0.2">
      <c r="A32" s="3">
        <f t="shared" si="2"/>
        <v>13</v>
      </c>
      <c r="B32" s="18">
        <f t="shared" si="3"/>
        <v>400000000</v>
      </c>
      <c r="C32" s="27">
        <f t="shared" si="4"/>
        <v>6000000</v>
      </c>
      <c r="D32" s="27">
        <f t="shared" si="5"/>
        <v>6000000</v>
      </c>
      <c r="E32" s="18">
        <f t="shared" si="6"/>
        <v>6000000</v>
      </c>
      <c r="F32" s="18">
        <f t="shared" si="0"/>
        <v>0</v>
      </c>
      <c r="G32" s="28">
        <f t="shared" si="1"/>
        <v>400000000</v>
      </c>
    </row>
    <row r="33" spans="1:7" x14ac:dyDescent="0.2">
      <c r="A33" s="3">
        <f t="shared" si="2"/>
        <v>14</v>
      </c>
      <c r="B33" s="18">
        <f t="shared" si="3"/>
        <v>400000000</v>
      </c>
      <c r="C33" s="27">
        <f t="shared" si="4"/>
        <v>6000000</v>
      </c>
      <c r="D33" s="27">
        <f t="shared" si="5"/>
        <v>6000000</v>
      </c>
      <c r="E33" s="18">
        <f t="shared" si="6"/>
        <v>6000000</v>
      </c>
      <c r="F33" s="18">
        <f t="shared" si="0"/>
        <v>0</v>
      </c>
      <c r="G33" s="28">
        <f t="shared" si="1"/>
        <v>400000000</v>
      </c>
    </row>
    <row r="34" spans="1:7" x14ac:dyDescent="0.2">
      <c r="A34" s="3">
        <f t="shared" si="2"/>
        <v>15</v>
      </c>
      <c r="B34" s="18">
        <f t="shared" si="3"/>
        <v>400000000</v>
      </c>
      <c r="C34" s="27">
        <f t="shared" si="4"/>
        <v>6000000</v>
      </c>
      <c r="D34" s="27">
        <f t="shared" si="5"/>
        <v>6000000</v>
      </c>
      <c r="E34" s="18">
        <f t="shared" si="6"/>
        <v>6000000</v>
      </c>
      <c r="F34" s="18">
        <f t="shared" si="0"/>
        <v>0</v>
      </c>
      <c r="G34" s="28">
        <f t="shared" si="1"/>
        <v>400000000</v>
      </c>
    </row>
    <row r="35" spans="1:7" x14ac:dyDescent="0.2">
      <c r="A35" s="3">
        <f t="shared" si="2"/>
        <v>16</v>
      </c>
      <c r="B35" s="18">
        <f t="shared" si="3"/>
        <v>400000000</v>
      </c>
      <c r="C35" s="27">
        <f t="shared" si="4"/>
        <v>6000000</v>
      </c>
      <c r="D35" s="27">
        <f t="shared" si="5"/>
        <v>6000000</v>
      </c>
      <c r="E35" s="18">
        <f t="shared" si="6"/>
        <v>6000000</v>
      </c>
      <c r="F35" s="18">
        <f t="shared" si="0"/>
        <v>0</v>
      </c>
      <c r="G35" s="28">
        <f t="shared" si="1"/>
        <v>400000000</v>
      </c>
    </row>
    <row r="36" spans="1:7" x14ac:dyDescent="0.2">
      <c r="A36" s="3">
        <f t="shared" si="2"/>
        <v>17</v>
      </c>
      <c r="B36" s="18">
        <f t="shared" si="3"/>
        <v>400000000</v>
      </c>
      <c r="C36" s="27">
        <f t="shared" si="4"/>
        <v>6000000</v>
      </c>
      <c r="D36" s="27">
        <f t="shared" si="5"/>
        <v>6000000</v>
      </c>
      <c r="E36" s="18">
        <f t="shared" si="6"/>
        <v>6000000</v>
      </c>
      <c r="F36" s="18">
        <f t="shared" si="0"/>
        <v>0</v>
      </c>
      <c r="G36" s="28">
        <f t="shared" si="1"/>
        <v>400000000</v>
      </c>
    </row>
    <row r="37" spans="1:7" x14ac:dyDescent="0.2">
      <c r="A37" s="3">
        <f t="shared" si="2"/>
        <v>18</v>
      </c>
      <c r="B37" s="18">
        <f t="shared" si="3"/>
        <v>400000000</v>
      </c>
      <c r="C37" s="27">
        <f t="shared" si="4"/>
        <v>6000000</v>
      </c>
      <c r="D37" s="27">
        <f t="shared" si="5"/>
        <v>6000000</v>
      </c>
      <c r="E37" s="18">
        <f t="shared" si="6"/>
        <v>6000000</v>
      </c>
      <c r="F37" s="18">
        <f t="shared" si="0"/>
        <v>0</v>
      </c>
      <c r="G37" s="28">
        <f t="shared" si="1"/>
        <v>400000000</v>
      </c>
    </row>
    <row r="38" spans="1:7" x14ac:dyDescent="0.2">
      <c r="A38" s="3">
        <f t="shared" si="2"/>
        <v>19</v>
      </c>
      <c r="B38" s="18">
        <f t="shared" si="3"/>
        <v>400000000</v>
      </c>
      <c r="C38" s="27">
        <f t="shared" si="4"/>
        <v>6000000</v>
      </c>
      <c r="D38" s="27">
        <f t="shared" si="5"/>
        <v>6000000</v>
      </c>
      <c r="E38" s="18">
        <f t="shared" si="6"/>
        <v>6000000</v>
      </c>
      <c r="F38" s="18">
        <f t="shared" si="0"/>
        <v>0</v>
      </c>
      <c r="G38" s="28">
        <f t="shared" si="1"/>
        <v>400000000</v>
      </c>
    </row>
    <row r="39" spans="1:7" x14ac:dyDescent="0.2">
      <c r="A39" s="3">
        <f t="shared" si="2"/>
        <v>20</v>
      </c>
      <c r="B39" s="18">
        <f t="shared" si="3"/>
        <v>400000000</v>
      </c>
      <c r="C39" s="27">
        <f t="shared" si="4"/>
        <v>6000000</v>
      </c>
      <c r="D39" s="27">
        <f t="shared" si="5"/>
        <v>6000000</v>
      </c>
      <c r="E39" s="18">
        <f t="shared" si="6"/>
        <v>6000000</v>
      </c>
      <c r="F39" s="18">
        <f t="shared" si="0"/>
        <v>0</v>
      </c>
      <c r="G39" s="28">
        <f t="shared" si="1"/>
        <v>400000000</v>
      </c>
    </row>
    <row r="40" spans="1:7" x14ac:dyDescent="0.2">
      <c r="A40" s="3">
        <f t="shared" si="2"/>
        <v>21</v>
      </c>
      <c r="B40" s="18">
        <f t="shared" si="3"/>
        <v>400000000</v>
      </c>
      <c r="C40" s="27">
        <f t="shared" si="4"/>
        <v>6000000</v>
      </c>
      <c r="D40" s="27">
        <f t="shared" si="5"/>
        <v>6000000</v>
      </c>
      <c r="E40" s="18">
        <f t="shared" si="6"/>
        <v>6000000</v>
      </c>
      <c r="F40" s="18">
        <f t="shared" si="0"/>
        <v>0</v>
      </c>
      <c r="G40" s="28">
        <f t="shared" si="1"/>
        <v>400000000</v>
      </c>
    </row>
    <row r="41" spans="1:7" x14ac:dyDescent="0.2">
      <c r="A41" s="3">
        <f t="shared" si="2"/>
        <v>22</v>
      </c>
      <c r="B41" s="18">
        <f t="shared" si="3"/>
        <v>400000000</v>
      </c>
      <c r="C41" s="27">
        <f t="shared" si="4"/>
        <v>6000000</v>
      </c>
      <c r="D41" s="27">
        <f t="shared" si="5"/>
        <v>6000000</v>
      </c>
      <c r="E41" s="18">
        <f t="shared" si="6"/>
        <v>6000000</v>
      </c>
      <c r="F41" s="18">
        <f t="shared" si="0"/>
        <v>0</v>
      </c>
      <c r="G41" s="28">
        <f t="shared" si="1"/>
        <v>400000000</v>
      </c>
    </row>
    <row r="42" spans="1:7" x14ac:dyDescent="0.2">
      <c r="A42" s="3">
        <f t="shared" si="2"/>
        <v>23</v>
      </c>
      <c r="B42" s="18">
        <f t="shared" si="3"/>
        <v>400000000</v>
      </c>
      <c r="C42" s="27">
        <f t="shared" si="4"/>
        <v>6000000</v>
      </c>
      <c r="D42" s="27">
        <f t="shared" si="5"/>
        <v>6000000</v>
      </c>
      <c r="E42" s="18">
        <f t="shared" si="6"/>
        <v>6000000</v>
      </c>
      <c r="F42" s="18">
        <f t="shared" si="0"/>
        <v>0</v>
      </c>
      <c r="G42" s="28">
        <f t="shared" si="1"/>
        <v>400000000</v>
      </c>
    </row>
    <row r="43" spans="1:7" x14ac:dyDescent="0.2">
      <c r="A43" s="3">
        <f t="shared" si="2"/>
        <v>24</v>
      </c>
      <c r="B43" s="18">
        <f t="shared" si="3"/>
        <v>400000000</v>
      </c>
      <c r="C43" s="27">
        <f t="shared" si="4"/>
        <v>6000000</v>
      </c>
      <c r="D43" s="27">
        <f t="shared" si="5"/>
        <v>6000000</v>
      </c>
      <c r="E43" s="18">
        <f t="shared" si="6"/>
        <v>6000000</v>
      </c>
      <c r="F43" s="18">
        <f t="shared" si="0"/>
        <v>0</v>
      </c>
      <c r="G43" s="28">
        <f t="shared" si="1"/>
        <v>400000000</v>
      </c>
    </row>
    <row r="44" spans="1:7" x14ac:dyDescent="0.2">
      <c r="A44" s="3">
        <f t="shared" si="2"/>
        <v>25</v>
      </c>
      <c r="B44" s="18">
        <f t="shared" si="3"/>
        <v>400000000</v>
      </c>
      <c r="C44" s="27">
        <f t="shared" si="4"/>
        <v>6000000</v>
      </c>
      <c r="D44" s="27">
        <f t="shared" si="5"/>
        <v>6000000</v>
      </c>
      <c r="E44" s="18">
        <f t="shared" si="6"/>
        <v>6000000</v>
      </c>
      <c r="F44" s="18">
        <f t="shared" si="0"/>
        <v>0</v>
      </c>
      <c r="G44" s="28">
        <f t="shared" si="1"/>
        <v>400000000</v>
      </c>
    </row>
    <row r="45" spans="1:7" x14ac:dyDescent="0.2">
      <c r="A45" s="3">
        <f t="shared" si="2"/>
        <v>26</v>
      </c>
      <c r="B45" s="18">
        <f t="shared" si="3"/>
        <v>400000000</v>
      </c>
      <c r="C45" s="27">
        <f t="shared" si="4"/>
        <v>6000000</v>
      </c>
      <c r="D45" s="27">
        <f t="shared" si="5"/>
        <v>6000000</v>
      </c>
      <c r="E45" s="18">
        <f t="shared" si="6"/>
        <v>6000000</v>
      </c>
      <c r="F45" s="18">
        <f t="shared" si="0"/>
        <v>0</v>
      </c>
      <c r="G45" s="28">
        <f t="shared" si="1"/>
        <v>400000000</v>
      </c>
    </row>
    <row r="46" spans="1:7" x14ac:dyDescent="0.2">
      <c r="A46" s="3">
        <f t="shared" si="2"/>
        <v>27</v>
      </c>
      <c r="B46" s="18">
        <f t="shared" si="3"/>
        <v>400000000</v>
      </c>
      <c r="C46" s="27">
        <f t="shared" si="4"/>
        <v>6000000</v>
      </c>
      <c r="D46" s="27">
        <f t="shared" si="5"/>
        <v>6000000</v>
      </c>
      <c r="E46" s="18">
        <f t="shared" si="6"/>
        <v>6000000</v>
      </c>
      <c r="F46" s="18">
        <f t="shared" si="0"/>
        <v>0</v>
      </c>
      <c r="G46" s="28">
        <f t="shared" si="1"/>
        <v>400000000</v>
      </c>
    </row>
    <row r="47" spans="1:7" x14ac:dyDescent="0.2">
      <c r="A47" s="3">
        <f t="shared" si="2"/>
        <v>28</v>
      </c>
      <c r="B47" s="18">
        <f t="shared" si="3"/>
        <v>400000000</v>
      </c>
      <c r="C47" s="27">
        <f t="shared" si="4"/>
        <v>6000000</v>
      </c>
      <c r="D47" s="27">
        <f t="shared" si="5"/>
        <v>6000000</v>
      </c>
      <c r="E47" s="18">
        <f t="shared" si="6"/>
        <v>6000000</v>
      </c>
      <c r="F47" s="18">
        <f t="shared" si="0"/>
        <v>0</v>
      </c>
      <c r="G47" s="28">
        <f t="shared" si="1"/>
        <v>400000000</v>
      </c>
    </row>
    <row r="48" spans="1:7" x14ac:dyDescent="0.2">
      <c r="A48" s="3">
        <f t="shared" si="2"/>
        <v>29</v>
      </c>
      <c r="B48" s="18">
        <f t="shared" si="3"/>
        <v>400000000</v>
      </c>
      <c r="C48" s="27">
        <f t="shared" si="4"/>
        <v>6000000</v>
      </c>
      <c r="D48" s="27">
        <f t="shared" si="5"/>
        <v>6000000</v>
      </c>
      <c r="E48" s="18">
        <f t="shared" si="6"/>
        <v>6000000</v>
      </c>
      <c r="F48" s="18">
        <f t="shared" si="0"/>
        <v>0</v>
      </c>
      <c r="G48" s="28">
        <f t="shared" si="1"/>
        <v>400000000</v>
      </c>
    </row>
    <row r="49" spans="1:7" x14ac:dyDescent="0.2">
      <c r="A49" s="3">
        <f t="shared" si="2"/>
        <v>30</v>
      </c>
      <c r="B49" s="18">
        <f t="shared" si="3"/>
        <v>400000000</v>
      </c>
      <c r="C49" s="27">
        <f t="shared" si="4"/>
        <v>6000000</v>
      </c>
      <c r="D49" s="27">
        <f t="shared" si="5"/>
        <v>6000000</v>
      </c>
      <c r="E49" s="18">
        <f t="shared" si="6"/>
        <v>6000000</v>
      </c>
      <c r="F49" s="18">
        <f t="shared" si="0"/>
        <v>0</v>
      </c>
      <c r="G49" s="28">
        <f t="shared" si="1"/>
        <v>400000000</v>
      </c>
    </row>
    <row r="50" spans="1:7" x14ac:dyDescent="0.2">
      <c r="A50" s="3">
        <f t="shared" si="2"/>
        <v>31</v>
      </c>
      <c r="B50" s="18">
        <f t="shared" si="3"/>
        <v>400000000</v>
      </c>
      <c r="C50" s="27">
        <f t="shared" si="4"/>
        <v>6000000</v>
      </c>
      <c r="D50" s="27">
        <f t="shared" si="5"/>
        <v>6000000</v>
      </c>
      <c r="E50" s="18">
        <f t="shared" si="6"/>
        <v>6000000</v>
      </c>
      <c r="F50" s="18">
        <f t="shared" si="0"/>
        <v>0</v>
      </c>
      <c r="G50" s="28">
        <f t="shared" si="1"/>
        <v>400000000</v>
      </c>
    </row>
    <row r="51" spans="1:7" x14ac:dyDescent="0.2">
      <c r="A51" s="3">
        <f t="shared" si="2"/>
        <v>32</v>
      </c>
      <c r="B51" s="18">
        <f t="shared" si="3"/>
        <v>400000000</v>
      </c>
      <c r="C51" s="27">
        <f t="shared" si="4"/>
        <v>6000000</v>
      </c>
      <c r="D51" s="27">
        <f t="shared" si="5"/>
        <v>6000000</v>
      </c>
      <c r="E51" s="18">
        <f t="shared" si="6"/>
        <v>6000000</v>
      </c>
      <c r="F51" s="18">
        <f t="shared" si="0"/>
        <v>0</v>
      </c>
      <c r="G51" s="28">
        <f t="shared" si="1"/>
        <v>400000000</v>
      </c>
    </row>
    <row r="52" spans="1:7" x14ac:dyDescent="0.2">
      <c r="A52" s="3">
        <f t="shared" si="2"/>
        <v>33</v>
      </c>
      <c r="B52" s="18">
        <f t="shared" si="3"/>
        <v>400000000</v>
      </c>
      <c r="C52" s="27">
        <f t="shared" si="4"/>
        <v>6000000</v>
      </c>
      <c r="D52" s="27">
        <f t="shared" si="5"/>
        <v>6000000</v>
      </c>
      <c r="E52" s="18">
        <f t="shared" si="6"/>
        <v>6000000</v>
      </c>
      <c r="F52" s="18">
        <f t="shared" si="0"/>
        <v>0</v>
      </c>
      <c r="G52" s="28">
        <f t="shared" si="1"/>
        <v>400000000</v>
      </c>
    </row>
    <row r="53" spans="1:7" x14ac:dyDescent="0.2">
      <c r="A53" s="3">
        <f t="shared" si="2"/>
        <v>34</v>
      </c>
      <c r="B53" s="18">
        <f t="shared" si="3"/>
        <v>400000000</v>
      </c>
      <c r="C53" s="27">
        <f t="shared" si="4"/>
        <v>6000000</v>
      </c>
      <c r="D53" s="27">
        <f t="shared" si="5"/>
        <v>6000000</v>
      </c>
      <c r="E53" s="18">
        <f t="shared" si="6"/>
        <v>6000000</v>
      </c>
      <c r="F53" s="18">
        <f t="shared" si="0"/>
        <v>0</v>
      </c>
      <c r="G53" s="28">
        <f t="shared" si="1"/>
        <v>400000000</v>
      </c>
    </row>
    <row r="54" spans="1:7" x14ac:dyDescent="0.2">
      <c r="A54" s="3">
        <f t="shared" si="2"/>
        <v>35</v>
      </c>
      <c r="B54" s="18">
        <f t="shared" si="3"/>
        <v>400000000</v>
      </c>
      <c r="C54" s="27">
        <f t="shared" si="4"/>
        <v>6000000</v>
      </c>
      <c r="D54" s="27">
        <f t="shared" si="5"/>
        <v>6000000</v>
      </c>
      <c r="E54" s="18">
        <f t="shared" si="6"/>
        <v>6000000</v>
      </c>
      <c r="F54" s="18">
        <f t="shared" si="0"/>
        <v>0</v>
      </c>
      <c r="G54" s="28">
        <f t="shared" si="1"/>
        <v>400000000</v>
      </c>
    </row>
    <row r="55" spans="1:7" x14ac:dyDescent="0.2">
      <c r="A55" s="3">
        <f t="shared" si="2"/>
        <v>36</v>
      </c>
      <c r="B55" s="18">
        <f t="shared" si="3"/>
        <v>400000000</v>
      </c>
      <c r="C55" s="27">
        <f t="shared" si="4"/>
        <v>6000000</v>
      </c>
      <c r="D55" s="27">
        <f t="shared" si="5"/>
        <v>6000000</v>
      </c>
      <c r="E55" s="18">
        <f t="shared" si="6"/>
        <v>6000000</v>
      </c>
      <c r="F55" s="18">
        <f t="shared" si="0"/>
        <v>0</v>
      </c>
      <c r="G55" s="28">
        <f t="shared" si="1"/>
        <v>400000000</v>
      </c>
    </row>
    <row r="56" spans="1:7" x14ac:dyDescent="0.2">
      <c r="A56" s="3">
        <f t="shared" si="2"/>
        <v>37</v>
      </c>
      <c r="B56" s="18">
        <f t="shared" si="3"/>
        <v>400000000</v>
      </c>
      <c r="C56" s="27">
        <f t="shared" si="4"/>
        <v>6000000</v>
      </c>
      <c r="D56" s="27">
        <f t="shared" si="5"/>
        <v>6000000</v>
      </c>
      <c r="E56" s="18">
        <f t="shared" si="6"/>
        <v>6000000</v>
      </c>
      <c r="F56" s="18">
        <f t="shared" si="0"/>
        <v>0</v>
      </c>
      <c r="G56" s="28">
        <f t="shared" si="1"/>
        <v>400000000</v>
      </c>
    </row>
    <row r="57" spans="1:7" x14ac:dyDescent="0.2">
      <c r="A57" s="3">
        <f t="shared" si="2"/>
        <v>38</v>
      </c>
      <c r="B57" s="18">
        <f t="shared" si="3"/>
        <v>400000000</v>
      </c>
      <c r="C57" s="27">
        <f t="shared" si="4"/>
        <v>6000000</v>
      </c>
      <c r="D57" s="27">
        <f t="shared" si="5"/>
        <v>6000000</v>
      </c>
      <c r="E57" s="18">
        <f t="shared" si="6"/>
        <v>6000000</v>
      </c>
      <c r="F57" s="18">
        <f t="shared" si="0"/>
        <v>0</v>
      </c>
      <c r="G57" s="28">
        <f t="shared" si="1"/>
        <v>400000000</v>
      </c>
    </row>
    <row r="58" spans="1:7" x14ac:dyDescent="0.2">
      <c r="A58" s="3">
        <f t="shared" si="2"/>
        <v>39</v>
      </c>
      <c r="B58" s="18">
        <f t="shared" si="3"/>
        <v>400000000</v>
      </c>
      <c r="C58" s="27">
        <f t="shared" si="4"/>
        <v>6000000</v>
      </c>
      <c r="D58" s="27">
        <f t="shared" si="5"/>
        <v>6000000</v>
      </c>
      <c r="E58" s="18">
        <f t="shared" si="6"/>
        <v>6000000</v>
      </c>
      <c r="F58" s="18">
        <f t="shared" si="0"/>
        <v>0</v>
      </c>
      <c r="G58" s="28">
        <f t="shared" si="1"/>
        <v>400000000</v>
      </c>
    </row>
    <row r="59" spans="1:7" ht="13.5" thickBot="1" x14ac:dyDescent="0.25">
      <c r="A59" s="3">
        <f t="shared" si="2"/>
        <v>40</v>
      </c>
      <c r="B59" s="18">
        <f t="shared" si="3"/>
        <v>400000000</v>
      </c>
      <c r="C59" s="27">
        <f t="shared" si="4"/>
        <v>406000000</v>
      </c>
      <c r="D59" s="27">
        <f t="shared" si="5"/>
        <v>406000000</v>
      </c>
      <c r="E59" s="18">
        <f t="shared" si="6"/>
        <v>6000000</v>
      </c>
      <c r="F59" s="18">
        <f t="shared" si="0"/>
        <v>400000000</v>
      </c>
      <c r="G59" s="28">
        <f t="shared" si="1"/>
        <v>0</v>
      </c>
    </row>
    <row r="60" spans="1:7" hidden="1" x14ac:dyDescent="0.2">
      <c r="A60" s="3">
        <f t="shared" si="2"/>
        <v>41</v>
      </c>
      <c r="B60" s="18">
        <f t="shared" si="3"/>
        <v>0</v>
      </c>
      <c r="C60" s="27">
        <f t="shared" si="4"/>
        <v>0</v>
      </c>
      <c r="D60" s="27">
        <f t="shared" si="5"/>
        <v>0</v>
      </c>
      <c r="E60" s="18">
        <f t="shared" si="6"/>
        <v>0</v>
      </c>
      <c r="F60" s="18">
        <f t="shared" si="0"/>
        <v>0</v>
      </c>
      <c r="G60" s="28">
        <f t="shared" si="1"/>
        <v>0</v>
      </c>
    </row>
    <row r="61" spans="1:7" hidden="1" x14ac:dyDescent="0.2">
      <c r="A61" s="3">
        <f t="shared" si="2"/>
        <v>42</v>
      </c>
      <c r="B61" s="18">
        <f t="shared" si="3"/>
        <v>0</v>
      </c>
      <c r="C61" s="27">
        <f t="shared" si="4"/>
        <v>0</v>
      </c>
      <c r="D61" s="27">
        <f t="shared" si="5"/>
        <v>0</v>
      </c>
      <c r="E61" s="18">
        <f t="shared" si="6"/>
        <v>0</v>
      </c>
      <c r="F61" s="18">
        <f t="shared" si="0"/>
        <v>0</v>
      </c>
      <c r="G61" s="28">
        <f t="shared" si="1"/>
        <v>0</v>
      </c>
    </row>
    <row r="62" spans="1:7" hidden="1" x14ac:dyDescent="0.2">
      <c r="A62" s="3">
        <f t="shared" si="2"/>
        <v>43</v>
      </c>
      <c r="B62" s="18">
        <f t="shared" si="3"/>
        <v>0</v>
      </c>
      <c r="C62" s="27">
        <f t="shared" si="4"/>
        <v>0</v>
      </c>
      <c r="D62" s="27">
        <f t="shared" si="5"/>
        <v>0</v>
      </c>
      <c r="E62" s="18">
        <f t="shared" si="6"/>
        <v>0</v>
      </c>
      <c r="F62" s="18">
        <f t="shared" si="0"/>
        <v>0</v>
      </c>
      <c r="G62" s="28">
        <f t="shared" si="1"/>
        <v>0</v>
      </c>
    </row>
    <row r="63" spans="1:7" hidden="1" x14ac:dyDescent="0.2">
      <c r="A63" s="3">
        <f t="shared" si="2"/>
        <v>44</v>
      </c>
      <c r="B63" s="18">
        <f t="shared" si="3"/>
        <v>0</v>
      </c>
      <c r="C63" s="27">
        <f t="shared" si="4"/>
        <v>0</v>
      </c>
      <c r="D63" s="27">
        <f t="shared" si="5"/>
        <v>0</v>
      </c>
      <c r="E63" s="18">
        <f t="shared" si="6"/>
        <v>0</v>
      </c>
      <c r="F63" s="18">
        <f t="shared" si="0"/>
        <v>0</v>
      </c>
      <c r="G63" s="28">
        <f t="shared" si="1"/>
        <v>0</v>
      </c>
    </row>
    <row r="64" spans="1:7" hidden="1" x14ac:dyDescent="0.2">
      <c r="A64" s="3">
        <f t="shared" si="2"/>
        <v>45</v>
      </c>
      <c r="B64" s="18">
        <f t="shared" si="3"/>
        <v>0</v>
      </c>
      <c r="C64" s="27">
        <f t="shared" si="4"/>
        <v>0</v>
      </c>
      <c r="D64" s="27">
        <f t="shared" si="5"/>
        <v>0</v>
      </c>
      <c r="E64" s="18">
        <f t="shared" si="6"/>
        <v>0</v>
      </c>
      <c r="F64" s="18">
        <f t="shared" si="0"/>
        <v>0</v>
      </c>
      <c r="G64" s="28">
        <f t="shared" si="1"/>
        <v>0</v>
      </c>
    </row>
    <row r="65" spans="1:7" hidden="1" x14ac:dyDescent="0.2">
      <c r="A65" s="3">
        <f t="shared" si="2"/>
        <v>46</v>
      </c>
      <c r="B65" s="18">
        <f t="shared" si="3"/>
        <v>0</v>
      </c>
      <c r="C65" s="27">
        <f t="shared" si="4"/>
        <v>0</v>
      </c>
      <c r="D65" s="27">
        <f t="shared" si="5"/>
        <v>0</v>
      </c>
      <c r="E65" s="18">
        <f t="shared" si="6"/>
        <v>0</v>
      </c>
      <c r="F65" s="18">
        <f t="shared" si="0"/>
        <v>0</v>
      </c>
      <c r="G65" s="28">
        <f t="shared" si="1"/>
        <v>0</v>
      </c>
    </row>
    <row r="66" spans="1:7" hidden="1" x14ac:dyDescent="0.2">
      <c r="A66" s="3">
        <f t="shared" si="2"/>
        <v>47</v>
      </c>
      <c r="B66" s="18">
        <f t="shared" si="3"/>
        <v>0</v>
      </c>
      <c r="C66" s="27">
        <f t="shared" si="4"/>
        <v>0</v>
      </c>
      <c r="D66" s="27">
        <f t="shared" si="5"/>
        <v>0</v>
      </c>
      <c r="E66" s="18">
        <f t="shared" si="6"/>
        <v>0</v>
      </c>
      <c r="F66" s="18">
        <f t="shared" si="0"/>
        <v>0</v>
      </c>
      <c r="G66" s="28">
        <f t="shared" si="1"/>
        <v>0</v>
      </c>
    </row>
    <row r="67" spans="1:7" hidden="1" x14ac:dyDescent="0.2">
      <c r="A67" s="3">
        <f t="shared" si="2"/>
        <v>48</v>
      </c>
      <c r="B67" s="18">
        <f t="shared" si="3"/>
        <v>0</v>
      </c>
      <c r="C67" s="27">
        <f t="shared" si="4"/>
        <v>0</v>
      </c>
      <c r="D67" s="27">
        <f t="shared" si="5"/>
        <v>0</v>
      </c>
      <c r="E67" s="18">
        <f t="shared" si="6"/>
        <v>0</v>
      </c>
      <c r="F67" s="18">
        <f t="shared" si="0"/>
        <v>0</v>
      </c>
      <c r="G67" s="28">
        <f t="shared" si="1"/>
        <v>0</v>
      </c>
    </row>
    <row r="68" spans="1:7" hidden="1" x14ac:dyDescent="0.2">
      <c r="A68" s="3">
        <f t="shared" si="2"/>
        <v>49</v>
      </c>
      <c r="B68" s="18">
        <f t="shared" si="3"/>
        <v>0</v>
      </c>
      <c r="C68" s="27">
        <f t="shared" si="4"/>
        <v>0</v>
      </c>
      <c r="D68" s="27">
        <f t="shared" si="5"/>
        <v>0</v>
      </c>
      <c r="E68" s="18">
        <f t="shared" si="6"/>
        <v>0</v>
      </c>
      <c r="F68" s="18">
        <f t="shared" si="0"/>
        <v>0</v>
      </c>
      <c r="G68" s="28">
        <f t="shared" si="1"/>
        <v>0</v>
      </c>
    </row>
    <row r="69" spans="1:7" hidden="1" x14ac:dyDescent="0.2">
      <c r="A69" s="3">
        <f t="shared" si="2"/>
        <v>50</v>
      </c>
      <c r="B69" s="18">
        <f t="shared" si="3"/>
        <v>0</v>
      </c>
      <c r="C69" s="27">
        <f t="shared" si="4"/>
        <v>0</v>
      </c>
      <c r="D69" s="27">
        <f t="shared" si="5"/>
        <v>0</v>
      </c>
      <c r="E69" s="18">
        <f t="shared" si="6"/>
        <v>0</v>
      </c>
      <c r="F69" s="18">
        <f t="shared" si="0"/>
        <v>0</v>
      </c>
      <c r="G69" s="28">
        <f t="shared" si="1"/>
        <v>0</v>
      </c>
    </row>
    <row r="70" spans="1:7" hidden="1" x14ac:dyDescent="0.2">
      <c r="A70" s="3">
        <f t="shared" si="2"/>
        <v>51</v>
      </c>
      <c r="B70" s="18">
        <f t="shared" si="3"/>
        <v>0</v>
      </c>
      <c r="C70" s="27">
        <f t="shared" si="4"/>
        <v>0</v>
      </c>
      <c r="D70" s="27">
        <f t="shared" si="5"/>
        <v>0</v>
      </c>
      <c r="E70" s="18">
        <f t="shared" si="6"/>
        <v>0</v>
      </c>
      <c r="F70" s="18">
        <f t="shared" si="0"/>
        <v>0</v>
      </c>
      <c r="G70" s="28">
        <f t="shared" si="1"/>
        <v>0</v>
      </c>
    </row>
    <row r="71" spans="1:7" hidden="1" x14ac:dyDescent="0.2">
      <c r="A71" s="3">
        <f t="shared" si="2"/>
        <v>52</v>
      </c>
      <c r="B71" s="18">
        <f t="shared" si="3"/>
        <v>0</v>
      </c>
      <c r="C71" s="27">
        <f t="shared" si="4"/>
        <v>0</v>
      </c>
      <c r="D71" s="27">
        <f t="shared" si="5"/>
        <v>0</v>
      </c>
      <c r="E71" s="18">
        <f t="shared" si="6"/>
        <v>0</v>
      </c>
      <c r="F71" s="18">
        <f t="shared" si="0"/>
        <v>0</v>
      </c>
      <c r="G71" s="28">
        <f t="shared" si="1"/>
        <v>0</v>
      </c>
    </row>
    <row r="72" spans="1:7" hidden="1" x14ac:dyDescent="0.2">
      <c r="A72" s="3">
        <f t="shared" si="2"/>
        <v>53</v>
      </c>
      <c r="B72" s="18">
        <f t="shared" si="3"/>
        <v>0</v>
      </c>
      <c r="C72" s="27">
        <f t="shared" si="4"/>
        <v>0</v>
      </c>
      <c r="D72" s="27">
        <f t="shared" si="5"/>
        <v>0</v>
      </c>
      <c r="E72" s="18">
        <f t="shared" si="6"/>
        <v>0</v>
      </c>
      <c r="F72" s="18">
        <f t="shared" si="0"/>
        <v>0</v>
      </c>
      <c r="G72" s="28">
        <f t="shared" si="1"/>
        <v>0</v>
      </c>
    </row>
    <row r="73" spans="1:7" hidden="1" x14ac:dyDescent="0.2">
      <c r="A73" s="3">
        <f t="shared" si="2"/>
        <v>54</v>
      </c>
      <c r="B73" s="18">
        <f t="shared" si="3"/>
        <v>0</v>
      </c>
      <c r="C73" s="27">
        <f t="shared" si="4"/>
        <v>0</v>
      </c>
      <c r="D73" s="27">
        <f t="shared" si="5"/>
        <v>0</v>
      </c>
      <c r="E73" s="18">
        <f t="shared" si="6"/>
        <v>0</v>
      </c>
      <c r="F73" s="18">
        <f t="shared" si="0"/>
        <v>0</v>
      </c>
      <c r="G73" s="28">
        <f t="shared" si="1"/>
        <v>0</v>
      </c>
    </row>
    <row r="74" spans="1:7" hidden="1" x14ac:dyDescent="0.2">
      <c r="A74" s="3">
        <f t="shared" si="2"/>
        <v>55</v>
      </c>
      <c r="B74" s="18">
        <f t="shared" si="3"/>
        <v>0</v>
      </c>
      <c r="C74" s="27">
        <f t="shared" si="4"/>
        <v>0</v>
      </c>
      <c r="D74" s="27">
        <f t="shared" si="5"/>
        <v>0</v>
      </c>
      <c r="E74" s="18">
        <f t="shared" si="6"/>
        <v>0</v>
      </c>
      <c r="F74" s="18">
        <f t="shared" si="0"/>
        <v>0</v>
      </c>
      <c r="G74" s="28">
        <f t="shared" si="1"/>
        <v>0</v>
      </c>
    </row>
    <row r="75" spans="1:7" hidden="1" x14ac:dyDescent="0.2">
      <c r="A75" s="3">
        <f t="shared" si="2"/>
        <v>56</v>
      </c>
      <c r="B75" s="18">
        <f t="shared" si="3"/>
        <v>0</v>
      </c>
      <c r="C75" s="27">
        <f t="shared" si="4"/>
        <v>0</v>
      </c>
      <c r="D75" s="27">
        <f t="shared" si="5"/>
        <v>0</v>
      </c>
      <c r="E75" s="18">
        <f t="shared" si="6"/>
        <v>0</v>
      </c>
      <c r="F75" s="18">
        <f t="shared" si="0"/>
        <v>0</v>
      </c>
      <c r="G75" s="28">
        <f t="shared" si="1"/>
        <v>0</v>
      </c>
    </row>
    <row r="76" spans="1:7" hidden="1" x14ac:dyDescent="0.2">
      <c r="A76" s="3">
        <f t="shared" si="2"/>
        <v>57</v>
      </c>
      <c r="B76" s="18">
        <f t="shared" si="3"/>
        <v>0</v>
      </c>
      <c r="C76" s="27">
        <f t="shared" si="4"/>
        <v>0</v>
      </c>
      <c r="D76" s="27">
        <f t="shared" si="5"/>
        <v>0</v>
      </c>
      <c r="E76" s="18">
        <f t="shared" si="6"/>
        <v>0</v>
      </c>
      <c r="F76" s="18">
        <f t="shared" si="0"/>
        <v>0</v>
      </c>
      <c r="G76" s="28">
        <f t="shared" si="1"/>
        <v>0</v>
      </c>
    </row>
    <row r="77" spans="1:7" hidden="1" x14ac:dyDescent="0.2">
      <c r="A77" s="3">
        <f t="shared" si="2"/>
        <v>58</v>
      </c>
      <c r="B77" s="18">
        <f t="shared" si="3"/>
        <v>0</v>
      </c>
      <c r="C77" s="27">
        <f t="shared" si="4"/>
        <v>0</v>
      </c>
      <c r="D77" s="27">
        <f t="shared" si="5"/>
        <v>0</v>
      </c>
      <c r="E77" s="18">
        <f t="shared" si="6"/>
        <v>0</v>
      </c>
      <c r="F77" s="18">
        <f t="shared" si="0"/>
        <v>0</v>
      </c>
      <c r="G77" s="28">
        <f t="shared" si="1"/>
        <v>0</v>
      </c>
    </row>
    <row r="78" spans="1:7" hidden="1" x14ac:dyDescent="0.2">
      <c r="A78" s="3">
        <f t="shared" si="2"/>
        <v>59</v>
      </c>
      <c r="B78" s="18">
        <f t="shared" si="3"/>
        <v>0</v>
      </c>
      <c r="C78" s="27">
        <f t="shared" si="4"/>
        <v>0</v>
      </c>
      <c r="D78" s="27">
        <f t="shared" si="5"/>
        <v>0</v>
      </c>
      <c r="E78" s="18">
        <f t="shared" si="6"/>
        <v>0</v>
      </c>
      <c r="F78" s="18">
        <f t="shared" si="0"/>
        <v>0</v>
      </c>
      <c r="G78" s="28">
        <f t="shared" si="1"/>
        <v>0</v>
      </c>
    </row>
    <row r="79" spans="1:7" hidden="1" x14ac:dyDescent="0.2">
      <c r="A79" s="3">
        <f t="shared" si="2"/>
        <v>60</v>
      </c>
      <c r="B79" s="18">
        <f t="shared" si="3"/>
        <v>0</v>
      </c>
      <c r="C79" s="27">
        <f t="shared" si="4"/>
        <v>0</v>
      </c>
      <c r="D79" s="27">
        <f t="shared" si="5"/>
        <v>0</v>
      </c>
      <c r="E79" s="18">
        <f t="shared" si="6"/>
        <v>0</v>
      </c>
      <c r="F79" s="18">
        <f t="shared" si="0"/>
        <v>0</v>
      </c>
      <c r="G79" s="28">
        <f t="shared" si="1"/>
        <v>0</v>
      </c>
    </row>
    <row r="80" spans="1:7" hidden="1" x14ac:dyDescent="0.2">
      <c r="A80" s="3">
        <f t="shared" si="2"/>
        <v>61</v>
      </c>
      <c r="B80" s="18">
        <f t="shared" si="3"/>
        <v>0</v>
      </c>
      <c r="C80" s="27">
        <f t="shared" si="4"/>
        <v>0</v>
      </c>
      <c r="D80" s="27">
        <f t="shared" si="5"/>
        <v>0</v>
      </c>
      <c r="E80" s="18">
        <f t="shared" si="6"/>
        <v>0</v>
      </c>
      <c r="F80" s="18">
        <f t="shared" si="0"/>
        <v>0</v>
      </c>
      <c r="G80" s="28">
        <f t="shared" si="1"/>
        <v>0</v>
      </c>
    </row>
    <row r="81" spans="1:7" hidden="1" x14ac:dyDescent="0.2">
      <c r="A81" s="3">
        <f t="shared" si="2"/>
        <v>62</v>
      </c>
      <c r="B81" s="18">
        <f t="shared" si="3"/>
        <v>0</v>
      </c>
      <c r="C81" s="27">
        <f t="shared" si="4"/>
        <v>0</v>
      </c>
      <c r="D81" s="27">
        <f t="shared" si="5"/>
        <v>0</v>
      </c>
      <c r="E81" s="18">
        <f t="shared" si="6"/>
        <v>0</v>
      </c>
      <c r="F81" s="18">
        <f t="shared" si="0"/>
        <v>0</v>
      </c>
      <c r="G81" s="28">
        <f t="shared" si="1"/>
        <v>0</v>
      </c>
    </row>
    <row r="82" spans="1:7" hidden="1" x14ac:dyDescent="0.2">
      <c r="A82" s="3">
        <f t="shared" si="2"/>
        <v>63</v>
      </c>
      <c r="B82" s="18">
        <f t="shared" si="3"/>
        <v>0</v>
      </c>
      <c r="C82" s="27">
        <f t="shared" si="4"/>
        <v>0</v>
      </c>
      <c r="D82" s="27">
        <f t="shared" si="5"/>
        <v>0</v>
      </c>
      <c r="E82" s="18">
        <f t="shared" si="6"/>
        <v>0</v>
      </c>
      <c r="F82" s="18">
        <f t="shared" si="0"/>
        <v>0</v>
      </c>
      <c r="G82" s="28">
        <f t="shared" si="1"/>
        <v>0</v>
      </c>
    </row>
    <row r="83" spans="1:7" hidden="1" x14ac:dyDescent="0.2">
      <c r="A83" s="3">
        <f t="shared" si="2"/>
        <v>64</v>
      </c>
      <c r="B83" s="18">
        <f t="shared" si="3"/>
        <v>0</v>
      </c>
      <c r="C83" s="27">
        <f t="shared" si="4"/>
        <v>0</v>
      </c>
      <c r="D83" s="27">
        <f t="shared" si="5"/>
        <v>0</v>
      </c>
      <c r="E83" s="18">
        <f t="shared" si="6"/>
        <v>0</v>
      </c>
      <c r="F83" s="18">
        <f t="shared" si="0"/>
        <v>0</v>
      </c>
      <c r="G83" s="28">
        <f t="shared" si="1"/>
        <v>0</v>
      </c>
    </row>
    <row r="84" spans="1:7" hidden="1" x14ac:dyDescent="0.2">
      <c r="A84" s="3">
        <f t="shared" si="2"/>
        <v>65</v>
      </c>
      <c r="B84" s="18">
        <f t="shared" si="3"/>
        <v>0</v>
      </c>
      <c r="C84" s="27">
        <f t="shared" si="4"/>
        <v>0</v>
      </c>
      <c r="D84" s="27">
        <f t="shared" si="5"/>
        <v>0</v>
      </c>
      <c r="E84" s="18">
        <f t="shared" si="6"/>
        <v>0</v>
      </c>
      <c r="F84" s="18">
        <f t="shared" ref="F84:F147" si="7">IF(A84=$D$10,$D$2,0)</f>
        <v>0</v>
      </c>
      <c r="G84" s="28">
        <f t="shared" ref="G84:G147" si="8">B84-F84</f>
        <v>0</v>
      </c>
    </row>
    <row r="85" spans="1:7" hidden="1" x14ac:dyDescent="0.2">
      <c r="A85" s="3">
        <f t="shared" ref="A85:A148" si="9">A84+1</f>
        <v>66</v>
      </c>
      <c r="B85" s="18">
        <f t="shared" ref="B85:B148" si="10">B84-F84</f>
        <v>0</v>
      </c>
      <c r="C85" s="27">
        <f t="shared" ref="C85:C148" si="11">IF(D85=0,0,D85+$D$13)</f>
        <v>0</v>
      </c>
      <c r="D85" s="27">
        <f t="shared" ref="D85:D148" si="12">E85+F85</f>
        <v>0</v>
      </c>
      <c r="E85" s="18">
        <f t="shared" ref="E85:E148" si="13">IF(B85&gt;0,E84,0)</f>
        <v>0</v>
      </c>
      <c r="F85" s="18">
        <f t="shared" si="7"/>
        <v>0</v>
      </c>
      <c r="G85" s="28">
        <f t="shared" si="8"/>
        <v>0</v>
      </c>
    </row>
    <row r="86" spans="1:7" hidden="1" x14ac:dyDescent="0.2">
      <c r="A86" s="3">
        <f t="shared" si="9"/>
        <v>67</v>
      </c>
      <c r="B86" s="18">
        <f t="shared" si="10"/>
        <v>0</v>
      </c>
      <c r="C86" s="27">
        <f t="shared" si="11"/>
        <v>0</v>
      </c>
      <c r="D86" s="27">
        <f t="shared" si="12"/>
        <v>0</v>
      </c>
      <c r="E86" s="18">
        <f t="shared" si="13"/>
        <v>0</v>
      </c>
      <c r="F86" s="18">
        <f t="shared" si="7"/>
        <v>0</v>
      </c>
      <c r="G86" s="28">
        <f t="shared" si="8"/>
        <v>0</v>
      </c>
    </row>
    <row r="87" spans="1:7" hidden="1" x14ac:dyDescent="0.2">
      <c r="A87" s="3">
        <f t="shared" si="9"/>
        <v>68</v>
      </c>
      <c r="B87" s="18">
        <f t="shared" si="10"/>
        <v>0</v>
      </c>
      <c r="C87" s="27">
        <f t="shared" si="11"/>
        <v>0</v>
      </c>
      <c r="D87" s="27">
        <f t="shared" si="12"/>
        <v>0</v>
      </c>
      <c r="E87" s="18">
        <f t="shared" si="13"/>
        <v>0</v>
      </c>
      <c r="F87" s="18">
        <f t="shared" si="7"/>
        <v>0</v>
      </c>
      <c r="G87" s="28">
        <f t="shared" si="8"/>
        <v>0</v>
      </c>
    </row>
    <row r="88" spans="1:7" hidden="1" x14ac:dyDescent="0.2">
      <c r="A88" s="3">
        <f t="shared" si="9"/>
        <v>69</v>
      </c>
      <c r="B88" s="18">
        <f t="shared" si="10"/>
        <v>0</v>
      </c>
      <c r="C88" s="27">
        <f t="shared" si="11"/>
        <v>0</v>
      </c>
      <c r="D88" s="27">
        <f t="shared" si="12"/>
        <v>0</v>
      </c>
      <c r="E88" s="18">
        <f t="shared" si="13"/>
        <v>0</v>
      </c>
      <c r="F88" s="18">
        <f t="shared" si="7"/>
        <v>0</v>
      </c>
      <c r="G88" s="28">
        <f t="shared" si="8"/>
        <v>0</v>
      </c>
    </row>
    <row r="89" spans="1:7" hidden="1" x14ac:dyDescent="0.2">
      <c r="A89" s="3">
        <f t="shared" si="9"/>
        <v>70</v>
      </c>
      <c r="B89" s="18">
        <f t="shared" si="10"/>
        <v>0</v>
      </c>
      <c r="C89" s="27">
        <f t="shared" si="11"/>
        <v>0</v>
      </c>
      <c r="D89" s="27">
        <f t="shared" si="12"/>
        <v>0</v>
      </c>
      <c r="E89" s="18">
        <f t="shared" si="13"/>
        <v>0</v>
      </c>
      <c r="F89" s="18">
        <f t="shared" si="7"/>
        <v>0</v>
      </c>
      <c r="G89" s="28">
        <f t="shared" si="8"/>
        <v>0</v>
      </c>
    </row>
    <row r="90" spans="1:7" hidden="1" x14ac:dyDescent="0.2">
      <c r="A90" s="3">
        <f t="shared" si="9"/>
        <v>71</v>
      </c>
      <c r="B90" s="18">
        <f t="shared" si="10"/>
        <v>0</v>
      </c>
      <c r="C90" s="27">
        <f t="shared" si="11"/>
        <v>0</v>
      </c>
      <c r="D90" s="27">
        <f t="shared" si="12"/>
        <v>0</v>
      </c>
      <c r="E90" s="18">
        <f t="shared" si="13"/>
        <v>0</v>
      </c>
      <c r="F90" s="18">
        <f t="shared" si="7"/>
        <v>0</v>
      </c>
      <c r="G90" s="28">
        <f t="shared" si="8"/>
        <v>0</v>
      </c>
    </row>
    <row r="91" spans="1:7" hidden="1" x14ac:dyDescent="0.2">
      <c r="A91" s="3">
        <f t="shared" si="9"/>
        <v>72</v>
      </c>
      <c r="B91" s="18">
        <f t="shared" si="10"/>
        <v>0</v>
      </c>
      <c r="C91" s="27">
        <f t="shared" si="11"/>
        <v>0</v>
      </c>
      <c r="D91" s="27">
        <f t="shared" si="12"/>
        <v>0</v>
      </c>
      <c r="E91" s="18">
        <f t="shared" si="13"/>
        <v>0</v>
      </c>
      <c r="F91" s="18">
        <f t="shared" si="7"/>
        <v>0</v>
      </c>
      <c r="G91" s="28">
        <f t="shared" si="8"/>
        <v>0</v>
      </c>
    </row>
    <row r="92" spans="1:7" hidden="1" x14ac:dyDescent="0.2">
      <c r="A92" s="3">
        <f t="shared" si="9"/>
        <v>73</v>
      </c>
      <c r="B92" s="18">
        <f t="shared" si="10"/>
        <v>0</v>
      </c>
      <c r="C92" s="27">
        <f t="shared" si="11"/>
        <v>0</v>
      </c>
      <c r="D92" s="27">
        <f t="shared" si="12"/>
        <v>0</v>
      </c>
      <c r="E92" s="18">
        <f t="shared" si="13"/>
        <v>0</v>
      </c>
      <c r="F92" s="18">
        <f t="shared" si="7"/>
        <v>0</v>
      </c>
      <c r="G92" s="28">
        <f t="shared" si="8"/>
        <v>0</v>
      </c>
    </row>
    <row r="93" spans="1:7" hidden="1" x14ac:dyDescent="0.2">
      <c r="A93" s="3">
        <f t="shared" si="9"/>
        <v>74</v>
      </c>
      <c r="B93" s="18">
        <f t="shared" si="10"/>
        <v>0</v>
      </c>
      <c r="C93" s="27">
        <f t="shared" si="11"/>
        <v>0</v>
      </c>
      <c r="D93" s="27">
        <f t="shared" si="12"/>
        <v>0</v>
      </c>
      <c r="E93" s="18">
        <f t="shared" si="13"/>
        <v>0</v>
      </c>
      <c r="F93" s="18">
        <f t="shared" si="7"/>
        <v>0</v>
      </c>
      <c r="G93" s="28">
        <f t="shared" si="8"/>
        <v>0</v>
      </c>
    </row>
    <row r="94" spans="1:7" hidden="1" x14ac:dyDescent="0.2">
      <c r="A94" s="3">
        <f t="shared" si="9"/>
        <v>75</v>
      </c>
      <c r="B94" s="18">
        <f t="shared" si="10"/>
        <v>0</v>
      </c>
      <c r="C94" s="27">
        <f t="shared" si="11"/>
        <v>0</v>
      </c>
      <c r="D94" s="27">
        <f t="shared" si="12"/>
        <v>0</v>
      </c>
      <c r="E94" s="18">
        <f t="shared" si="13"/>
        <v>0</v>
      </c>
      <c r="F94" s="18">
        <f t="shared" si="7"/>
        <v>0</v>
      </c>
      <c r="G94" s="28">
        <f t="shared" si="8"/>
        <v>0</v>
      </c>
    </row>
    <row r="95" spans="1:7" hidden="1" x14ac:dyDescent="0.2">
      <c r="A95" s="3">
        <f t="shared" si="9"/>
        <v>76</v>
      </c>
      <c r="B95" s="18">
        <f t="shared" si="10"/>
        <v>0</v>
      </c>
      <c r="C95" s="27">
        <f t="shared" si="11"/>
        <v>0</v>
      </c>
      <c r="D95" s="27">
        <f t="shared" si="12"/>
        <v>0</v>
      </c>
      <c r="E95" s="18">
        <f t="shared" si="13"/>
        <v>0</v>
      </c>
      <c r="F95" s="18">
        <f t="shared" si="7"/>
        <v>0</v>
      </c>
      <c r="G95" s="28">
        <f t="shared" si="8"/>
        <v>0</v>
      </c>
    </row>
    <row r="96" spans="1:7" hidden="1" x14ac:dyDescent="0.2">
      <c r="A96" s="3">
        <f t="shared" si="9"/>
        <v>77</v>
      </c>
      <c r="B96" s="18">
        <f t="shared" si="10"/>
        <v>0</v>
      </c>
      <c r="C96" s="27">
        <f t="shared" si="11"/>
        <v>0</v>
      </c>
      <c r="D96" s="27">
        <f t="shared" si="12"/>
        <v>0</v>
      </c>
      <c r="E96" s="18">
        <f t="shared" si="13"/>
        <v>0</v>
      </c>
      <c r="F96" s="18">
        <f t="shared" si="7"/>
        <v>0</v>
      </c>
      <c r="G96" s="28">
        <f t="shared" si="8"/>
        <v>0</v>
      </c>
    </row>
    <row r="97" spans="1:7" hidden="1" x14ac:dyDescent="0.2">
      <c r="A97" s="3">
        <f t="shared" si="9"/>
        <v>78</v>
      </c>
      <c r="B97" s="18">
        <f t="shared" si="10"/>
        <v>0</v>
      </c>
      <c r="C97" s="27">
        <f t="shared" si="11"/>
        <v>0</v>
      </c>
      <c r="D97" s="27">
        <f t="shared" si="12"/>
        <v>0</v>
      </c>
      <c r="E97" s="18">
        <f t="shared" si="13"/>
        <v>0</v>
      </c>
      <c r="F97" s="18">
        <f t="shared" si="7"/>
        <v>0</v>
      </c>
      <c r="G97" s="28">
        <f t="shared" si="8"/>
        <v>0</v>
      </c>
    </row>
    <row r="98" spans="1:7" hidden="1" x14ac:dyDescent="0.2">
      <c r="A98" s="3">
        <f t="shared" si="9"/>
        <v>79</v>
      </c>
      <c r="B98" s="18">
        <f t="shared" si="10"/>
        <v>0</v>
      </c>
      <c r="C98" s="27">
        <f t="shared" si="11"/>
        <v>0</v>
      </c>
      <c r="D98" s="27">
        <f t="shared" si="12"/>
        <v>0</v>
      </c>
      <c r="E98" s="18">
        <f t="shared" si="13"/>
        <v>0</v>
      </c>
      <c r="F98" s="18">
        <f t="shared" si="7"/>
        <v>0</v>
      </c>
      <c r="G98" s="28">
        <f t="shared" si="8"/>
        <v>0</v>
      </c>
    </row>
    <row r="99" spans="1:7" hidden="1" x14ac:dyDescent="0.2">
      <c r="A99" s="3">
        <f t="shared" si="9"/>
        <v>80</v>
      </c>
      <c r="B99" s="18">
        <f t="shared" si="10"/>
        <v>0</v>
      </c>
      <c r="C99" s="27">
        <f t="shared" si="11"/>
        <v>0</v>
      </c>
      <c r="D99" s="27">
        <f t="shared" si="12"/>
        <v>0</v>
      </c>
      <c r="E99" s="18">
        <f t="shared" si="13"/>
        <v>0</v>
      </c>
      <c r="F99" s="18">
        <f t="shared" si="7"/>
        <v>0</v>
      </c>
      <c r="G99" s="28">
        <f t="shared" si="8"/>
        <v>0</v>
      </c>
    </row>
    <row r="100" spans="1:7" hidden="1" x14ac:dyDescent="0.2">
      <c r="A100" s="3">
        <f t="shared" si="9"/>
        <v>81</v>
      </c>
      <c r="B100" s="18">
        <f t="shared" si="10"/>
        <v>0</v>
      </c>
      <c r="C100" s="27">
        <f t="shared" si="11"/>
        <v>0</v>
      </c>
      <c r="D100" s="27">
        <f t="shared" si="12"/>
        <v>0</v>
      </c>
      <c r="E100" s="18">
        <f t="shared" si="13"/>
        <v>0</v>
      </c>
      <c r="F100" s="18">
        <f t="shared" si="7"/>
        <v>0</v>
      </c>
      <c r="G100" s="28">
        <f t="shared" si="8"/>
        <v>0</v>
      </c>
    </row>
    <row r="101" spans="1:7" hidden="1" x14ac:dyDescent="0.2">
      <c r="A101" s="3">
        <f t="shared" si="9"/>
        <v>82</v>
      </c>
      <c r="B101" s="18">
        <f t="shared" si="10"/>
        <v>0</v>
      </c>
      <c r="C101" s="27">
        <f t="shared" si="11"/>
        <v>0</v>
      </c>
      <c r="D101" s="27">
        <f t="shared" si="12"/>
        <v>0</v>
      </c>
      <c r="E101" s="18">
        <f t="shared" si="13"/>
        <v>0</v>
      </c>
      <c r="F101" s="18">
        <f t="shared" si="7"/>
        <v>0</v>
      </c>
      <c r="G101" s="28">
        <f t="shared" si="8"/>
        <v>0</v>
      </c>
    </row>
    <row r="102" spans="1:7" hidden="1" x14ac:dyDescent="0.2">
      <c r="A102" s="3">
        <f t="shared" si="9"/>
        <v>83</v>
      </c>
      <c r="B102" s="18">
        <f t="shared" si="10"/>
        <v>0</v>
      </c>
      <c r="C102" s="27">
        <f t="shared" si="11"/>
        <v>0</v>
      </c>
      <c r="D102" s="27">
        <f t="shared" si="12"/>
        <v>0</v>
      </c>
      <c r="E102" s="18">
        <f t="shared" si="13"/>
        <v>0</v>
      </c>
      <c r="F102" s="18">
        <f t="shared" si="7"/>
        <v>0</v>
      </c>
      <c r="G102" s="28">
        <f t="shared" si="8"/>
        <v>0</v>
      </c>
    </row>
    <row r="103" spans="1:7" hidden="1" x14ac:dyDescent="0.2">
      <c r="A103" s="3">
        <f t="shared" si="9"/>
        <v>84</v>
      </c>
      <c r="B103" s="18">
        <f t="shared" si="10"/>
        <v>0</v>
      </c>
      <c r="C103" s="27">
        <f t="shared" si="11"/>
        <v>0</v>
      </c>
      <c r="D103" s="27">
        <f t="shared" si="12"/>
        <v>0</v>
      </c>
      <c r="E103" s="18">
        <f t="shared" si="13"/>
        <v>0</v>
      </c>
      <c r="F103" s="18">
        <f t="shared" si="7"/>
        <v>0</v>
      </c>
      <c r="G103" s="28">
        <f t="shared" si="8"/>
        <v>0</v>
      </c>
    </row>
    <row r="104" spans="1:7" hidden="1" x14ac:dyDescent="0.2">
      <c r="A104" s="3">
        <f t="shared" si="9"/>
        <v>85</v>
      </c>
      <c r="B104" s="18">
        <f t="shared" si="10"/>
        <v>0</v>
      </c>
      <c r="C104" s="27">
        <f t="shared" si="11"/>
        <v>0</v>
      </c>
      <c r="D104" s="27">
        <f t="shared" si="12"/>
        <v>0</v>
      </c>
      <c r="E104" s="18">
        <f t="shared" si="13"/>
        <v>0</v>
      </c>
      <c r="F104" s="18">
        <f t="shared" si="7"/>
        <v>0</v>
      </c>
      <c r="G104" s="28">
        <f t="shared" si="8"/>
        <v>0</v>
      </c>
    </row>
    <row r="105" spans="1:7" hidden="1" x14ac:dyDescent="0.2">
      <c r="A105" s="3">
        <f t="shared" si="9"/>
        <v>86</v>
      </c>
      <c r="B105" s="18">
        <f t="shared" si="10"/>
        <v>0</v>
      </c>
      <c r="C105" s="27">
        <f t="shared" si="11"/>
        <v>0</v>
      </c>
      <c r="D105" s="27">
        <f t="shared" si="12"/>
        <v>0</v>
      </c>
      <c r="E105" s="18">
        <f t="shared" si="13"/>
        <v>0</v>
      </c>
      <c r="F105" s="18">
        <f t="shared" si="7"/>
        <v>0</v>
      </c>
      <c r="G105" s="28">
        <f t="shared" si="8"/>
        <v>0</v>
      </c>
    </row>
    <row r="106" spans="1:7" hidden="1" x14ac:dyDescent="0.2">
      <c r="A106" s="3">
        <f t="shared" si="9"/>
        <v>87</v>
      </c>
      <c r="B106" s="18">
        <f t="shared" si="10"/>
        <v>0</v>
      </c>
      <c r="C106" s="27">
        <f t="shared" si="11"/>
        <v>0</v>
      </c>
      <c r="D106" s="27">
        <f t="shared" si="12"/>
        <v>0</v>
      </c>
      <c r="E106" s="18">
        <f t="shared" si="13"/>
        <v>0</v>
      </c>
      <c r="F106" s="18">
        <f t="shared" si="7"/>
        <v>0</v>
      </c>
      <c r="G106" s="28">
        <f t="shared" si="8"/>
        <v>0</v>
      </c>
    </row>
    <row r="107" spans="1:7" hidden="1" x14ac:dyDescent="0.2">
      <c r="A107" s="3">
        <f t="shared" si="9"/>
        <v>88</v>
      </c>
      <c r="B107" s="18">
        <f t="shared" si="10"/>
        <v>0</v>
      </c>
      <c r="C107" s="27">
        <f t="shared" si="11"/>
        <v>0</v>
      </c>
      <c r="D107" s="27">
        <f t="shared" si="12"/>
        <v>0</v>
      </c>
      <c r="E107" s="18">
        <f t="shared" si="13"/>
        <v>0</v>
      </c>
      <c r="F107" s="18">
        <f t="shared" si="7"/>
        <v>0</v>
      </c>
      <c r="G107" s="28">
        <f t="shared" si="8"/>
        <v>0</v>
      </c>
    </row>
    <row r="108" spans="1:7" hidden="1" x14ac:dyDescent="0.2">
      <c r="A108" s="3">
        <f t="shared" si="9"/>
        <v>89</v>
      </c>
      <c r="B108" s="18">
        <f t="shared" si="10"/>
        <v>0</v>
      </c>
      <c r="C108" s="27">
        <f t="shared" si="11"/>
        <v>0</v>
      </c>
      <c r="D108" s="27">
        <f t="shared" si="12"/>
        <v>0</v>
      </c>
      <c r="E108" s="18">
        <f t="shared" si="13"/>
        <v>0</v>
      </c>
      <c r="F108" s="18">
        <f t="shared" si="7"/>
        <v>0</v>
      </c>
      <c r="G108" s="28">
        <f t="shared" si="8"/>
        <v>0</v>
      </c>
    </row>
    <row r="109" spans="1:7" hidden="1" x14ac:dyDescent="0.2">
      <c r="A109" s="3">
        <f t="shared" si="9"/>
        <v>90</v>
      </c>
      <c r="B109" s="18">
        <f t="shared" si="10"/>
        <v>0</v>
      </c>
      <c r="C109" s="27">
        <f t="shared" si="11"/>
        <v>0</v>
      </c>
      <c r="D109" s="27">
        <f t="shared" si="12"/>
        <v>0</v>
      </c>
      <c r="E109" s="18">
        <f t="shared" si="13"/>
        <v>0</v>
      </c>
      <c r="F109" s="18">
        <f t="shared" si="7"/>
        <v>0</v>
      </c>
      <c r="G109" s="28">
        <f t="shared" si="8"/>
        <v>0</v>
      </c>
    </row>
    <row r="110" spans="1:7" hidden="1" x14ac:dyDescent="0.2">
      <c r="A110" s="3">
        <f t="shared" si="9"/>
        <v>91</v>
      </c>
      <c r="B110" s="18">
        <f t="shared" si="10"/>
        <v>0</v>
      </c>
      <c r="C110" s="27">
        <f t="shared" si="11"/>
        <v>0</v>
      </c>
      <c r="D110" s="27">
        <f t="shared" si="12"/>
        <v>0</v>
      </c>
      <c r="E110" s="18">
        <f t="shared" si="13"/>
        <v>0</v>
      </c>
      <c r="F110" s="18">
        <f t="shared" si="7"/>
        <v>0</v>
      </c>
      <c r="G110" s="28">
        <f t="shared" si="8"/>
        <v>0</v>
      </c>
    </row>
    <row r="111" spans="1:7" hidden="1" x14ac:dyDescent="0.2">
      <c r="A111" s="3">
        <f t="shared" si="9"/>
        <v>92</v>
      </c>
      <c r="B111" s="18">
        <f t="shared" si="10"/>
        <v>0</v>
      </c>
      <c r="C111" s="27">
        <f t="shared" si="11"/>
        <v>0</v>
      </c>
      <c r="D111" s="27">
        <f t="shared" si="12"/>
        <v>0</v>
      </c>
      <c r="E111" s="18">
        <f t="shared" si="13"/>
        <v>0</v>
      </c>
      <c r="F111" s="18">
        <f t="shared" si="7"/>
        <v>0</v>
      </c>
      <c r="G111" s="28">
        <f t="shared" si="8"/>
        <v>0</v>
      </c>
    </row>
    <row r="112" spans="1:7" hidden="1" x14ac:dyDescent="0.2">
      <c r="A112" s="3">
        <f t="shared" si="9"/>
        <v>93</v>
      </c>
      <c r="B112" s="18">
        <f t="shared" si="10"/>
        <v>0</v>
      </c>
      <c r="C112" s="27">
        <f t="shared" si="11"/>
        <v>0</v>
      </c>
      <c r="D112" s="27">
        <f t="shared" si="12"/>
        <v>0</v>
      </c>
      <c r="E112" s="18">
        <f t="shared" si="13"/>
        <v>0</v>
      </c>
      <c r="F112" s="18">
        <f t="shared" si="7"/>
        <v>0</v>
      </c>
      <c r="G112" s="28">
        <f t="shared" si="8"/>
        <v>0</v>
      </c>
    </row>
    <row r="113" spans="1:7" hidden="1" x14ac:dyDescent="0.2">
      <c r="A113" s="3">
        <f t="shared" si="9"/>
        <v>94</v>
      </c>
      <c r="B113" s="18">
        <f t="shared" si="10"/>
        <v>0</v>
      </c>
      <c r="C113" s="27">
        <f t="shared" si="11"/>
        <v>0</v>
      </c>
      <c r="D113" s="27">
        <f t="shared" si="12"/>
        <v>0</v>
      </c>
      <c r="E113" s="18">
        <f t="shared" si="13"/>
        <v>0</v>
      </c>
      <c r="F113" s="18">
        <f t="shared" si="7"/>
        <v>0</v>
      </c>
      <c r="G113" s="28">
        <f t="shared" si="8"/>
        <v>0</v>
      </c>
    </row>
    <row r="114" spans="1:7" hidden="1" x14ac:dyDescent="0.2">
      <c r="A114" s="3">
        <f t="shared" si="9"/>
        <v>95</v>
      </c>
      <c r="B114" s="18">
        <f t="shared" si="10"/>
        <v>0</v>
      </c>
      <c r="C114" s="27">
        <f t="shared" si="11"/>
        <v>0</v>
      </c>
      <c r="D114" s="27">
        <f t="shared" si="12"/>
        <v>0</v>
      </c>
      <c r="E114" s="18">
        <f t="shared" si="13"/>
        <v>0</v>
      </c>
      <c r="F114" s="18">
        <f t="shared" si="7"/>
        <v>0</v>
      </c>
      <c r="G114" s="28">
        <f t="shared" si="8"/>
        <v>0</v>
      </c>
    </row>
    <row r="115" spans="1:7" hidden="1" x14ac:dyDescent="0.2">
      <c r="A115" s="3">
        <f t="shared" si="9"/>
        <v>96</v>
      </c>
      <c r="B115" s="18">
        <f t="shared" si="10"/>
        <v>0</v>
      </c>
      <c r="C115" s="27">
        <f t="shared" si="11"/>
        <v>0</v>
      </c>
      <c r="D115" s="27">
        <f t="shared" si="12"/>
        <v>0</v>
      </c>
      <c r="E115" s="18">
        <f t="shared" si="13"/>
        <v>0</v>
      </c>
      <c r="F115" s="18">
        <f t="shared" si="7"/>
        <v>0</v>
      </c>
      <c r="G115" s="28">
        <f t="shared" si="8"/>
        <v>0</v>
      </c>
    </row>
    <row r="116" spans="1:7" hidden="1" x14ac:dyDescent="0.2">
      <c r="A116" s="3">
        <f t="shared" si="9"/>
        <v>97</v>
      </c>
      <c r="B116" s="18">
        <f t="shared" si="10"/>
        <v>0</v>
      </c>
      <c r="C116" s="27">
        <f t="shared" si="11"/>
        <v>0</v>
      </c>
      <c r="D116" s="27">
        <f t="shared" si="12"/>
        <v>0</v>
      </c>
      <c r="E116" s="18">
        <f t="shared" si="13"/>
        <v>0</v>
      </c>
      <c r="F116" s="18">
        <f t="shared" si="7"/>
        <v>0</v>
      </c>
      <c r="G116" s="28">
        <f t="shared" si="8"/>
        <v>0</v>
      </c>
    </row>
    <row r="117" spans="1:7" hidden="1" x14ac:dyDescent="0.2">
      <c r="A117" s="3">
        <f t="shared" si="9"/>
        <v>98</v>
      </c>
      <c r="B117" s="18">
        <f t="shared" si="10"/>
        <v>0</v>
      </c>
      <c r="C117" s="27">
        <f t="shared" si="11"/>
        <v>0</v>
      </c>
      <c r="D117" s="27">
        <f t="shared" si="12"/>
        <v>0</v>
      </c>
      <c r="E117" s="18">
        <f t="shared" si="13"/>
        <v>0</v>
      </c>
      <c r="F117" s="18">
        <f t="shared" si="7"/>
        <v>0</v>
      </c>
      <c r="G117" s="28">
        <f t="shared" si="8"/>
        <v>0</v>
      </c>
    </row>
    <row r="118" spans="1:7" hidden="1" x14ac:dyDescent="0.2">
      <c r="A118" s="3">
        <f t="shared" si="9"/>
        <v>99</v>
      </c>
      <c r="B118" s="18">
        <f t="shared" si="10"/>
        <v>0</v>
      </c>
      <c r="C118" s="27">
        <f t="shared" si="11"/>
        <v>0</v>
      </c>
      <c r="D118" s="27">
        <f t="shared" si="12"/>
        <v>0</v>
      </c>
      <c r="E118" s="18">
        <f t="shared" si="13"/>
        <v>0</v>
      </c>
      <c r="F118" s="18">
        <f t="shared" si="7"/>
        <v>0</v>
      </c>
      <c r="G118" s="28">
        <f t="shared" si="8"/>
        <v>0</v>
      </c>
    </row>
    <row r="119" spans="1:7" hidden="1" x14ac:dyDescent="0.2">
      <c r="A119" s="3">
        <f t="shared" si="9"/>
        <v>100</v>
      </c>
      <c r="B119" s="18">
        <f t="shared" si="10"/>
        <v>0</v>
      </c>
      <c r="C119" s="27">
        <f t="shared" si="11"/>
        <v>0</v>
      </c>
      <c r="D119" s="27">
        <f t="shared" si="12"/>
        <v>0</v>
      </c>
      <c r="E119" s="18">
        <f t="shared" si="13"/>
        <v>0</v>
      </c>
      <c r="F119" s="18">
        <f t="shared" si="7"/>
        <v>0</v>
      </c>
      <c r="G119" s="28">
        <f t="shared" si="8"/>
        <v>0</v>
      </c>
    </row>
    <row r="120" spans="1:7" hidden="1" x14ac:dyDescent="0.2">
      <c r="A120" s="3">
        <f t="shared" si="9"/>
        <v>101</v>
      </c>
      <c r="B120" s="18">
        <f t="shared" si="10"/>
        <v>0</v>
      </c>
      <c r="C120" s="27">
        <f t="shared" si="11"/>
        <v>0</v>
      </c>
      <c r="D120" s="27">
        <f t="shared" si="12"/>
        <v>0</v>
      </c>
      <c r="E120" s="18">
        <f t="shared" si="13"/>
        <v>0</v>
      </c>
      <c r="F120" s="18">
        <f t="shared" si="7"/>
        <v>0</v>
      </c>
      <c r="G120" s="28">
        <f t="shared" si="8"/>
        <v>0</v>
      </c>
    </row>
    <row r="121" spans="1:7" hidden="1" x14ac:dyDescent="0.2">
      <c r="A121" s="3">
        <f t="shared" si="9"/>
        <v>102</v>
      </c>
      <c r="B121" s="18">
        <f t="shared" si="10"/>
        <v>0</v>
      </c>
      <c r="C121" s="27">
        <f t="shared" si="11"/>
        <v>0</v>
      </c>
      <c r="D121" s="27">
        <f t="shared" si="12"/>
        <v>0</v>
      </c>
      <c r="E121" s="18">
        <f t="shared" si="13"/>
        <v>0</v>
      </c>
      <c r="F121" s="18">
        <f t="shared" si="7"/>
        <v>0</v>
      </c>
      <c r="G121" s="28">
        <f t="shared" si="8"/>
        <v>0</v>
      </c>
    </row>
    <row r="122" spans="1:7" hidden="1" x14ac:dyDescent="0.2">
      <c r="A122" s="3">
        <f t="shared" si="9"/>
        <v>103</v>
      </c>
      <c r="B122" s="18">
        <f t="shared" si="10"/>
        <v>0</v>
      </c>
      <c r="C122" s="27">
        <f t="shared" si="11"/>
        <v>0</v>
      </c>
      <c r="D122" s="27">
        <f t="shared" si="12"/>
        <v>0</v>
      </c>
      <c r="E122" s="18">
        <f t="shared" si="13"/>
        <v>0</v>
      </c>
      <c r="F122" s="18">
        <f t="shared" si="7"/>
        <v>0</v>
      </c>
      <c r="G122" s="28">
        <f t="shared" si="8"/>
        <v>0</v>
      </c>
    </row>
    <row r="123" spans="1:7" hidden="1" x14ac:dyDescent="0.2">
      <c r="A123" s="3">
        <f t="shared" si="9"/>
        <v>104</v>
      </c>
      <c r="B123" s="18">
        <f t="shared" si="10"/>
        <v>0</v>
      </c>
      <c r="C123" s="27">
        <f t="shared" si="11"/>
        <v>0</v>
      </c>
      <c r="D123" s="27">
        <f t="shared" si="12"/>
        <v>0</v>
      </c>
      <c r="E123" s="18">
        <f t="shared" si="13"/>
        <v>0</v>
      </c>
      <c r="F123" s="18">
        <f t="shared" si="7"/>
        <v>0</v>
      </c>
      <c r="G123" s="28">
        <f t="shared" si="8"/>
        <v>0</v>
      </c>
    </row>
    <row r="124" spans="1:7" hidden="1" x14ac:dyDescent="0.2">
      <c r="A124" s="3">
        <f t="shared" si="9"/>
        <v>105</v>
      </c>
      <c r="B124" s="18">
        <f t="shared" si="10"/>
        <v>0</v>
      </c>
      <c r="C124" s="27">
        <f t="shared" si="11"/>
        <v>0</v>
      </c>
      <c r="D124" s="27">
        <f t="shared" si="12"/>
        <v>0</v>
      </c>
      <c r="E124" s="18">
        <f t="shared" si="13"/>
        <v>0</v>
      </c>
      <c r="F124" s="18">
        <f t="shared" si="7"/>
        <v>0</v>
      </c>
      <c r="G124" s="28">
        <f t="shared" si="8"/>
        <v>0</v>
      </c>
    </row>
    <row r="125" spans="1:7" hidden="1" x14ac:dyDescent="0.2">
      <c r="A125" s="3">
        <f t="shared" si="9"/>
        <v>106</v>
      </c>
      <c r="B125" s="18">
        <f t="shared" si="10"/>
        <v>0</v>
      </c>
      <c r="C125" s="27">
        <f t="shared" si="11"/>
        <v>0</v>
      </c>
      <c r="D125" s="27">
        <f t="shared" si="12"/>
        <v>0</v>
      </c>
      <c r="E125" s="18">
        <f t="shared" si="13"/>
        <v>0</v>
      </c>
      <c r="F125" s="18">
        <f t="shared" si="7"/>
        <v>0</v>
      </c>
      <c r="G125" s="28">
        <f t="shared" si="8"/>
        <v>0</v>
      </c>
    </row>
    <row r="126" spans="1:7" hidden="1" x14ac:dyDescent="0.2">
      <c r="A126" s="3">
        <f t="shared" si="9"/>
        <v>107</v>
      </c>
      <c r="B126" s="18">
        <f t="shared" si="10"/>
        <v>0</v>
      </c>
      <c r="C126" s="27">
        <f t="shared" si="11"/>
        <v>0</v>
      </c>
      <c r="D126" s="27">
        <f t="shared" si="12"/>
        <v>0</v>
      </c>
      <c r="E126" s="18">
        <f t="shared" si="13"/>
        <v>0</v>
      </c>
      <c r="F126" s="18">
        <f t="shared" si="7"/>
        <v>0</v>
      </c>
      <c r="G126" s="28">
        <f t="shared" si="8"/>
        <v>0</v>
      </c>
    </row>
    <row r="127" spans="1:7" hidden="1" x14ac:dyDescent="0.2">
      <c r="A127" s="3">
        <f t="shared" si="9"/>
        <v>108</v>
      </c>
      <c r="B127" s="18">
        <f t="shared" si="10"/>
        <v>0</v>
      </c>
      <c r="C127" s="27">
        <f t="shared" si="11"/>
        <v>0</v>
      </c>
      <c r="D127" s="27">
        <f t="shared" si="12"/>
        <v>0</v>
      </c>
      <c r="E127" s="18">
        <f t="shared" si="13"/>
        <v>0</v>
      </c>
      <c r="F127" s="18">
        <f t="shared" si="7"/>
        <v>0</v>
      </c>
      <c r="G127" s="28">
        <f t="shared" si="8"/>
        <v>0</v>
      </c>
    </row>
    <row r="128" spans="1:7" hidden="1" x14ac:dyDescent="0.2">
      <c r="A128" s="3">
        <f t="shared" si="9"/>
        <v>109</v>
      </c>
      <c r="B128" s="18">
        <f t="shared" si="10"/>
        <v>0</v>
      </c>
      <c r="C128" s="27">
        <f t="shared" si="11"/>
        <v>0</v>
      </c>
      <c r="D128" s="27">
        <f t="shared" si="12"/>
        <v>0</v>
      </c>
      <c r="E128" s="18">
        <f t="shared" si="13"/>
        <v>0</v>
      </c>
      <c r="F128" s="18">
        <f t="shared" si="7"/>
        <v>0</v>
      </c>
      <c r="G128" s="28">
        <f t="shared" si="8"/>
        <v>0</v>
      </c>
    </row>
    <row r="129" spans="1:7" hidden="1" x14ac:dyDescent="0.2">
      <c r="A129" s="3">
        <f t="shared" si="9"/>
        <v>110</v>
      </c>
      <c r="B129" s="18">
        <f t="shared" si="10"/>
        <v>0</v>
      </c>
      <c r="C129" s="27">
        <f t="shared" si="11"/>
        <v>0</v>
      </c>
      <c r="D129" s="27">
        <f t="shared" si="12"/>
        <v>0</v>
      </c>
      <c r="E129" s="18">
        <f t="shared" si="13"/>
        <v>0</v>
      </c>
      <c r="F129" s="18">
        <f t="shared" si="7"/>
        <v>0</v>
      </c>
      <c r="G129" s="28">
        <f t="shared" si="8"/>
        <v>0</v>
      </c>
    </row>
    <row r="130" spans="1:7" hidden="1" x14ac:dyDescent="0.2">
      <c r="A130" s="3">
        <f t="shared" si="9"/>
        <v>111</v>
      </c>
      <c r="B130" s="18">
        <f t="shared" si="10"/>
        <v>0</v>
      </c>
      <c r="C130" s="27">
        <f t="shared" si="11"/>
        <v>0</v>
      </c>
      <c r="D130" s="27">
        <f t="shared" si="12"/>
        <v>0</v>
      </c>
      <c r="E130" s="18">
        <f t="shared" si="13"/>
        <v>0</v>
      </c>
      <c r="F130" s="18">
        <f t="shared" si="7"/>
        <v>0</v>
      </c>
      <c r="G130" s="28">
        <f t="shared" si="8"/>
        <v>0</v>
      </c>
    </row>
    <row r="131" spans="1:7" hidden="1" x14ac:dyDescent="0.2">
      <c r="A131" s="3">
        <f t="shared" si="9"/>
        <v>112</v>
      </c>
      <c r="B131" s="18">
        <f t="shared" si="10"/>
        <v>0</v>
      </c>
      <c r="C131" s="27">
        <f t="shared" si="11"/>
        <v>0</v>
      </c>
      <c r="D131" s="27">
        <f t="shared" si="12"/>
        <v>0</v>
      </c>
      <c r="E131" s="18">
        <f t="shared" si="13"/>
        <v>0</v>
      </c>
      <c r="F131" s="18">
        <f t="shared" si="7"/>
        <v>0</v>
      </c>
      <c r="G131" s="28">
        <f t="shared" si="8"/>
        <v>0</v>
      </c>
    </row>
    <row r="132" spans="1:7" hidden="1" x14ac:dyDescent="0.2">
      <c r="A132" s="3">
        <f t="shared" si="9"/>
        <v>113</v>
      </c>
      <c r="B132" s="18">
        <f t="shared" si="10"/>
        <v>0</v>
      </c>
      <c r="C132" s="27">
        <f t="shared" si="11"/>
        <v>0</v>
      </c>
      <c r="D132" s="27">
        <f t="shared" si="12"/>
        <v>0</v>
      </c>
      <c r="E132" s="18">
        <f t="shared" si="13"/>
        <v>0</v>
      </c>
      <c r="F132" s="18">
        <f t="shared" si="7"/>
        <v>0</v>
      </c>
      <c r="G132" s="28">
        <f t="shared" si="8"/>
        <v>0</v>
      </c>
    </row>
    <row r="133" spans="1:7" hidden="1" x14ac:dyDescent="0.2">
      <c r="A133" s="3">
        <f t="shared" si="9"/>
        <v>114</v>
      </c>
      <c r="B133" s="18">
        <f t="shared" si="10"/>
        <v>0</v>
      </c>
      <c r="C133" s="27">
        <f t="shared" si="11"/>
        <v>0</v>
      </c>
      <c r="D133" s="27">
        <f t="shared" si="12"/>
        <v>0</v>
      </c>
      <c r="E133" s="18">
        <f t="shared" si="13"/>
        <v>0</v>
      </c>
      <c r="F133" s="18">
        <f t="shared" si="7"/>
        <v>0</v>
      </c>
      <c r="G133" s="28">
        <f t="shared" si="8"/>
        <v>0</v>
      </c>
    </row>
    <row r="134" spans="1:7" hidden="1" x14ac:dyDescent="0.2">
      <c r="A134" s="3">
        <f t="shared" si="9"/>
        <v>115</v>
      </c>
      <c r="B134" s="18">
        <f t="shared" si="10"/>
        <v>0</v>
      </c>
      <c r="C134" s="27">
        <f t="shared" si="11"/>
        <v>0</v>
      </c>
      <c r="D134" s="27">
        <f t="shared" si="12"/>
        <v>0</v>
      </c>
      <c r="E134" s="18">
        <f t="shared" si="13"/>
        <v>0</v>
      </c>
      <c r="F134" s="18">
        <f t="shared" si="7"/>
        <v>0</v>
      </c>
      <c r="G134" s="28">
        <f t="shared" si="8"/>
        <v>0</v>
      </c>
    </row>
    <row r="135" spans="1:7" hidden="1" x14ac:dyDescent="0.2">
      <c r="A135" s="3">
        <f t="shared" si="9"/>
        <v>116</v>
      </c>
      <c r="B135" s="18">
        <f t="shared" si="10"/>
        <v>0</v>
      </c>
      <c r="C135" s="27">
        <f t="shared" si="11"/>
        <v>0</v>
      </c>
      <c r="D135" s="27">
        <f t="shared" si="12"/>
        <v>0</v>
      </c>
      <c r="E135" s="18">
        <f t="shared" si="13"/>
        <v>0</v>
      </c>
      <c r="F135" s="18">
        <f t="shared" si="7"/>
        <v>0</v>
      </c>
      <c r="G135" s="28">
        <f t="shared" si="8"/>
        <v>0</v>
      </c>
    </row>
    <row r="136" spans="1:7" hidden="1" x14ac:dyDescent="0.2">
      <c r="A136" s="3">
        <f t="shared" si="9"/>
        <v>117</v>
      </c>
      <c r="B136" s="18">
        <f t="shared" si="10"/>
        <v>0</v>
      </c>
      <c r="C136" s="27">
        <f t="shared" si="11"/>
        <v>0</v>
      </c>
      <c r="D136" s="27">
        <f t="shared" si="12"/>
        <v>0</v>
      </c>
      <c r="E136" s="18">
        <f t="shared" si="13"/>
        <v>0</v>
      </c>
      <c r="F136" s="18">
        <f t="shared" si="7"/>
        <v>0</v>
      </c>
      <c r="G136" s="28">
        <f t="shared" si="8"/>
        <v>0</v>
      </c>
    </row>
    <row r="137" spans="1:7" hidden="1" x14ac:dyDescent="0.2">
      <c r="A137" s="3">
        <f t="shared" si="9"/>
        <v>118</v>
      </c>
      <c r="B137" s="18">
        <f t="shared" si="10"/>
        <v>0</v>
      </c>
      <c r="C137" s="27">
        <f t="shared" si="11"/>
        <v>0</v>
      </c>
      <c r="D137" s="27">
        <f t="shared" si="12"/>
        <v>0</v>
      </c>
      <c r="E137" s="18">
        <f t="shared" si="13"/>
        <v>0</v>
      </c>
      <c r="F137" s="18">
        <f t="shared" si="7"/>
        <v>0</v>
      </c>
      <c r="G137" s="28">
        <f t="shared" si="8"/>
        <v>0</v>
      </c>
    </row>
    <row r="138" spans="1:7" hidden="1" x14ac:dyDescent="0.2">
      <c r="A138" s="3">
        <f t="shared" si="9"/>
        <v>119</v>
      </c>
      <c r="B138" s="18">
        <f t="shared" si="10"/>
        <v>0</v>
      </c>
      <c r="C138" s="27">
        <f t="shared" si="11"/>
        <v>0</v>
      </c>
      <c r="D138" s="27">
        <f t="shared" si="12"/>
        <v>0</v>
      </c>
      <c r="E138" s="18">
        <f t="shared" si="13"/>
        <v>0</v>
      </c>
      <c r="F138" s="18">
        <f t="shared" si="7"/>
        <v>0</v>
      </c>
      <c r="G138" s="28">
        <f t="shared" si="8"/>
        <v>0</v>
      </c>
    </row>
    <row r="139" spans="1:7" hidden="1" x14ac:dyDescent="0.2">
      <c r="A139" s="3">
        <f t="shared" si="9"/>
        <v>120</v>
      </c>
      <c r="B139" s="18">
        <f t="shared" si="10"/>
        <v>0</v>
      </c>
      <c r="C139" s="27">
        <f t="shared" si="11"/>
        <v>0</v>
      </c>
      <c r="D139" s="27">
        <f t="shared" si="12"/>
        <v>0</v>
      </c>
      <c r="E139" s="18">
        <f t="shared" si="13"/>
        <v>0</v>
      </c>
      <c r="F139" s="18">
        <f t="shared" si="7"/>
        <v>0</v>
      </c>
      <c r="G139" s="28">
        <f t="shared" si="8"/>
        <v>0</v>
      </c>
    </row>
    <row r="140" spans="1:7" hidden="1" x14ac:dyDescent="0.2">
      <c r="A140" s="3">
        <f t="shared" si="9"/>
        <v>121</v>
      </c>
      <c r="B140" s="18">
        <f t="shared" si="10"/>
        <v>0</v>
      </c>
      <c r="C140" s="27">
        <f t="shared" si="11"/>
        <v>0</v>
      </c>
      <c r="D140" s="27">
        <f t="shared" si="12"/>
        <v>0</v>
      </c>
      <c r="E140" s="18">
        <f t="shared" si="13"/>
        <v>0</v>
      </c>
      <c r="F140" s="18">
        <f t="shared" si="7"/>
        <v>0</v>
      </c>
      <c r="G140" s="28">
        <f t="shared" si="8"/>
        <v>0</v>
      </c>
    </row>
    <row r="141" spans="1:7" hidden="1" x14ac:dyDescent="0.2">
      <c r="A141" s="3">
        <f t="shared" si="9"/>
        <v>122</v>
      </c>
      <c r="B141" s="18">
        <f t="shared" si="10"/>
        <v>0</v>
      </c>
      <c r="C141" s="27">
        <f t="shared" si="11"/>
        <v>0</v>
      </c>
      <c r="D141" s="27">
        <f t="shared" si="12"/>
        <v>0</v>
      </c>
      <c r="E141" s="18">
        <f t="shared" si="13"/>
        <v>0</v>
      </c>
      <c r="F141" s="18">
        <f t="shared" si="7"/>
        <v>0</v>
      </c>
      <c r="G141" s="28">
        <f t="shared" si="8"/>
        <v>0</v>
      </c>
    </row>
    <row r="142" spans="1:7" hidden="1" x14ac:dyDescent="0.2">
      <c r="A142" s="3">
        <f t="shared" si="9"/>
        <v>123</v>
      </c>
      <c r="B142" s="18">
        <f t="shared" si="10"/>
        <v>0</v>
      </c>
      <c r="C142" s="27">
        <f t="shared" si="11"/>
        <v>0</v>
      </c>
      <c r="D142" s="27">
        <f t="shared" si="12"/>
        <v>0</v>
      </c>
      <c r="E142" s="18">
        <f t="shared" si="13"/>
        <v>0</v>
      </c>
      <c r="F142" s="18">
        <f t="shared" si="7"/>
        <v>0</v>
      </c>
      <c r="G142" s="28">
        <f t="shared" si="8"/>
        <v>0</v>
      </c>
    </row>
    <row r="143" spans="1:7" hidden="1" x14ac:dyDescent="0.2">
      <c r="A143" s="3">
        <f t="shared" si="9"/>
        <v>124</v>
      </c>
      <c r="B143" s="18">
        <f t="shared" si="10"/>
        <v>0</v>
      </c>
      <c r="C143" s="27">
        <f t="shared" si="11"/>
        <v>0</v>
      </c>
      <c r="D143" s="27">
        <f t="shared" si="12"/>
        <v>0</v>
      </c>
      <c r="E143" s="18">
        <f t="shared" si="13"/>
        <v>0</v>
      </c>
      <c r="F143" s="18">
        <f t="shared" si="7"/>
        <v>0</v>
      </c>
      <c r="G143" s="28">
        <f t="shared" si="8"/>
        <v>0</v>
      </c>
    </row>
    <row r="144" spans="1:7" hidden="1" x14ac:dyDescent="0.2">
      <c r="A144" s="3">
        <f t="shared" si="9"/>
        <v>125</v>
      </c>
      <c r="B144" s="18">
        <f t="shared" si="10"/>
        <v>0</v>
      </c>
      <c r="C144" s="27">
        <f t="shared" si="11"/>
        <v>0</v>
      </c>
      <c r="D144" s="27">
        <f t="shared" si="12"/>
        <v>0</v>
      </c>
      <c r="E144" s="18">
        <f t="shared" si="13"/>
        <v>0</v>
      </c>
      <c r="F144" s="18">
        <f t="shared" si="7"/>
        <v>0</v>
      </c>
      <c r="G144" s="28">
        <f t="shared" si="8"/>
        <v>0</v>
      </c>
    </row>
    <row r="145" spans="1:7" hidden="1" x14ac:dyDescent="0.2">
      <c r="A145" s="3">
        <f t="shared" si="9"/>
        <v>126</v>
      </c>
      <c r="B145" s="18">
        <f t="shared" si="10"/>
        <v>0</v>
      </c>
      <c r="C145" s="27">
        <f t="shared" si="11"/>
        <v>0</v>
      </c>
      <c r="D145" s="27">
        <f t="shared" si="12"/>
        <v>0</v>
      </c>
      <c r="E145" s="18">
        <f t="shared" si="13"/>
        <v>0</v>
      </c>
      <c r="F145" s="18">
        <f t="shared" si="7"/>
        <v>0</v>
      </c>
      <c r="G145" s="28">
        <f t="shared" si="8"/>
        <v>0</v>
      </c>
    </row>
    <row r="146" spans="1:7" hidden="1" x14ac:dyDescent="0.2">
      <c r="A146" s="3">
        <f t="shared" si="9"/>
        <v>127</v>
      </c>
      <c r="B146" s="18">
        <f t="shared" si="10"/>
        <v>0</v>
      </c>
      <c r="C146" s="27">
        <f t="shared" si="11"/>
        <v>0</v>
      </c>
      <c r="D146" s="27">
        <f t="shared" si="12"/>
        <v>0</v>
      </c>
      <c r="E146" s="18">
        <f t="shared" si="13"/>
        <v>0</v>
      </c>
      <c r="F146" s="18">
        <f t="shared" si="7"/>
        <v>0</v>
      </c>
      <c r="G146" s="28">
        <f t="shared" si="8"/>
        <v>0</v>
      </c>
    </row>
    <row r="147" spans="1:7" hidden="1" x14ac:dyDescent="0.2">
      <c r="A147" s="3">
        <f t="shared" si="9"/>
        <v>128</v>
      </c>
      <c r="B147" s="18">
        <f t="shared" si="10"/>
        <v>0</v>
      </c>
      <c r="C147" s="27">
        <f t="shared" si="11"/>
        <v>0</v>
      </c>
      <c r="D147" s="27">
        <f t="shared" si="12"/>
        <v>0</v>
      </c>
      <c r="E147" s="18">
        <f t="shared" si="13"/>
        <v>0</v>
      </c>
      <c r="F147" s="18">
        <f t="shared" si="7"/>
        <v>0</v>
      </c>
      <c r="G147" s="28">
        <f t="shared" si="8"/>
        <v>0</v>
      </c>
    </row>
    <row r="148" spans="1:7" hidden="1" x14ac:dyDescent="0.2">
      <c r="A148" s="3">
        <f t="shared" si="9"/>
        <v>129</v>
      </c>
      <c r="B148" s="18">
        <f t="shared" si="10"/>
        <v>0</v>
      </c>
      <c r="C148" s="27">
        <f t="shared" si="11"/>
        <v>0</v>
      </c>
      <c r="D148" s="27">
        <f t="shared" si="12"/>
        <v>0</v>
      </c>
      <c r="E148" s="18">
        <f t="shared" si="13"/>
        <v>0</v>
      </c>
      <c r="F148" s="18">
        <f t="shared" ref="F148:F211" si="14">IF(A148=$D$10,$D$2,0)</f>
        <v>0</v>
      </c>
      <c r="G148" s="28">
        <f t="shared" ref="G148:G211" si="15">B148-F148</f>
        <v>0</v>
      </c>
    </row>
    <row r="149" spans="1:7" hidden="1" x14ac:dyDescent="0.2">
      <c r="A149" s="3">
        <f t="shared" ref="A149:A212" si="16">A148+1</f>
        <v>130</v>
      </c>
      <c r="B149" s="18">
        <f t="shared" ref="B149:B212" si="17">B148-F148</f>
        <v>0</v>
      </c>
      <c r="C149" s="27">
        <f t="shared" ref="C149:C212" si="18">IF(D149=0,0,D149+$D$13)</f>
        <v>0</v>
      </c>
      <c r="D149" s="27">
        <f t="shared" ref="D149:D212" si="19">E149+F149</f>
        <v>0</v>
      </c>
      <c r="E149" s="18">
        <f t="shared" ref="E149:E212" si="20">IF(B149&gt;0,E148,0)</f>
        <v>0</v>
      </c>
      <c r="F149" s="18">
        <f t="shared" si="14"/>
        <v>0</v>
      </c>
      <c r="G149" s="28">
        <f t="shared" si="15"/>
        <v>0</v>
      </c>
    </row>
    <row r="150" spans="1:7" hidden="1" x14ac:dyDescent="0.2">
      <c r="A150" s="3">
        <f t="shared" si="16"/>
        <v>131</v>
      </c>
      <c r="B150" s="18">
        <f t="shared" si="17"/>
        <v>0</v>
      </c>
      <c r="C150" s="27">
        <f t="shared" si="18"/>
        <v>0</v>
      </c>
      <c r="D150" s="27">
        <f t="shared" si="19"/>
        <v>0</v>
      </c>
      <c r="E150" s="18">
        <f t="shared" si="20"/>
        <v>0</v>
      </c>
      <c r="F150" s="18">
        <f t="shared" si="14"/>
        <v>0</v>
      </c>
      <c r="G150" s="28">
        <f t="shared" si="15"/>
        <v>0</v>
      </c>
    </row>
    <row r="151" spans="1:7" hidden="1" x14ac:dyDescent="0.2">
      <c r="A151" s="3">
        <f t="shared" si="16"/>
        <v>132</v>
      </c>
      <c r="B151" s="18">
        <f t="shared" si="17"/>
        <v>0</v>
      </c>
      <c r="C151" s="27">
        <f t="shared" si="18"/>
        <v>0</v>
      </c>
      <c r="D151" s="27">
        <f t="shared" si="19"/>
        <v>0</v>
      </c>
      <c r="E151" s="18">
        <f t="shared" si="20"/>
        <v>0</v>
      </c>
      <c r="F151" s="18">
        <f t="shared" si="14"/>
        <v>0</v>
      </c>
      <c r="G151" s="28">
        <f t="shared" si="15"/>
        <v>0</v>
      </c>
    </row>
    <row r="152" spans="1:7" hidden="1" x14ac:dyDescent="0.2">
      <c r="A152" s="3">
        <f t="shared" si="16"/>
        <v>133</v>
      </c>
      <c r="B152" s="18">
        <f t="shared" si="17"/>
        <v>0</v>
      </c>
      <c r="C152" s="27">
        <f t="shared" si="18"/>
        <v>0</v>
      </c>
      <c r="D152" s="27">
        <f t="shared" si="19"/>
        <v>0</v>
      </c>
      <c r="E152" s="18">
        <f t="shared" si="20"/>
        <v>0</v>
      </c>
      <c r="F152" s="18">
        <f t="shared" si="14"/>
        <v>0</v>
      </c>
      <c r="G152" s="28">
        <f t="shared" si="15"/>
        <v>0</v>
      </c>
    </row>
    <row r="153" spans="1:7" hidden="1" x14ac:dyDescent="0.2">
      <c r="A153" s="3">
        <f t="shared" si="16"/>
        <v>134</v>
      </c>
      <c r="B153" s="18">
        <f t="shared" si="17"/>
        <v>0</v>
      </c>
      <c r="C153" s="27">
        <f t="shared" si="18"/>
        <v>0</v>
      </c>
      <c r="D153" s="27">
        <f t="shared" si="19"/>
        <v>0</v>
      </c>
      <c r="E153" s="18">
        <f t="shared" si="20"/>
        <v>0</v>
      </c>
      <c r="F153" s="18">
        <f t="shared" si="14"/>
        <v>0</v>
      </c>
      <c r="G153" s="28">
        <f t="shared" si="15"/>
        <v>0</v>
      </c>
    </row>
    <row r="154" spans="1:7" hidden="1" x14ac:dyDescent="0.2">
      <c r="A154" s="3">
        <f t="shared" si="16"/>
        <v>135</v>
      </c>
      <c r="B154" s="18">
        <f t="shared" si="17"/>
        <v>0</v>
      </c>
      <c r="C154" s="27">
        <f t="shared" si="18"/>
        <v>0</v>
      </c>
      <c r="D154" s="27">
        <f t="shared" si="19"/>
        <v>0</v>
      </c>
      <c r="E154" s="18">
        <f t="shared" si="20"/>
        <v>0</v>
      </c>
      <c r="F154" s="18">
        <f t="shared" si="14"/>
        <v>0</v>
      </c>
      <c r="G154" s="28">
        <f t="shared" si="15"/>
        <v>0</v>
      </c>
    </row>
    <row r="155" spans="1:7" hidden="1" x14ac:dyDescent="0.2">
      <c r="A155" s="3">
        <f t="shared" si="16"/>
        <v>136</v>
      </c>
      <c r="B155" s="18">
        <f t="shared" si="17"/>
        <v>0</v>
      </c>
      <c r="C155" s="27">
        <f t="shared" si="18"/>
        <v>0</v>
      </c>
      <c r="D155" s="27">
        <f t="shared" si="19"/>
        <v>0</v>
      </c>
      <c r="E155" s="18">
        <f t="shared" si="20"/>
        <v>0</v>
      </c>
      <c r="F155" s="18">
        <f t="shared" si="14"/>
        <v>0</v>
      </c>
      <c r="G155" s="28">
        <f t="shared" si="15"/>
        <v>0</v>
      </c>
    </row>
    <row r="156" spans="1:7" hidden="1" x14ac:dyDescent="0.2">
      <c r="A156" s="3">
        <f t="shared" si="16"/>
        <v>137</v>
      </c>
      <c r="B156" s="18">
        <f t="shared" si="17"/>
        <v>0</v>
      </c>
      <c r="C156" s="27">
        <f t="shared" si="18"/>
        <v>0</v>
      </c>
      <c r="D156" s="27">
        <f t="shared" si="19"/>
        <v>0</v>
      </c>
      <c r="E156" s="18">
        <f t="shared" si="20"/>
        <v>0</v>
      </c>
      <c r="F156" s="18">
        <f t="shared" si="14"/>
        <v>0</v>
      </c>
      <c r="G156" s="28">
        <f t="shared" si="15"/>
        <v>0</v>
      </c>
    </row>
    <row r="157" spans="1:7" hidden="1" x14ac:dyDescent="0.2">
      <c r="A157" s="3">
        <f t="shared" si="16"/>
        <v>138</v>
      </c>
      <c r="B157" s="18">
        <f t="shared" si="17"/>
        <v>0</v>
      </c>
      <c r="C157" s="27">
        <f t="shared" si="18"/>
        <v>0</v>
      </c>
      <c r="D157" s="27">
        <f t="shared" si="19"/>
        <v>0</v>
      </c>
      <c r="E157" s="18">
        <f t="shared" si="20"/>
        <v>0</v>
      </c>
      <c r="F157" s="18">
        <f t="shared" si="14"/>
        <v>0</v>
      </c>
      <c r="G157" s="28">
        <f t="shared" si="15"/>
        <v>0</v>
      </c>
    </row>
    <row r="158" spans="1:7" hidden="1" x14ac:dyDescent="0.2">
      <c r="A158" s="3">
        <f t="shared" si="16"/>
        <v>139</v>
      </c>
      <c r="B158" s="18">
        <f t="shared" si="17"/>
        <v>0</v>
      </c>
      <c r="C158" s="27">
        <f t="shared" si="18"/>
        <v>0</v>
      </c>
      <c r="D158" s="27">
        <f t="shared" si="19"/>
        <v>0</v>
      </c>
      <c r="E158" s="18">
        <f t="shared" si="20"/>
        <v>0</v>
      </c>
      <c r="F158" s="18">
        <f t="shared" si="14"/>
        <v>0</v>
      </c>
      <c r="G158" s="28">
        <f t="shared" si="15"/>
        <v>0</v>
      </c>
    </row>
    <row r="159" spans="1:7" hidden="1" x14ac:dyDescent="0.2">
      <c r="A159" s="3">
        <f t="shared" si="16"/>
        <v>140</v>
      </c>
      <c r="B159" s="18">
        <f t="shared" si="17"/>
        <v>0</v>
      </c>
      <c r="C159" s="27">
        <f t="shared" si="18"/>
        <v>0</v>
      </c>
      <c r="D159" s="27">
        <f t="shared" si="19"/>
        <v>0</v>
      </c>
      <c r="E159" s="18">
        <f t="shared" si="20"/>
        <v>0</v>
      </c>
      <c r="F159" s="18">
        <f t="shared" si="14"/>
        <v>0</v>
      </c>
      <c r="G159" s="28">
        <f t="shared" si="15"/>
        <v>0</v>
      </c>
    </row>
    <row r="160" spans="1:7" hidden="1" x14ac:dyDescent="0.2">
      <c r="A160" s="3">
        <f t="shared" si="16"/>
        <v>141</v>
      </c>
      <c r="B160" s="18">
        <f t="shared" si="17"/>
        <v>0</v>
      </c>
      <c r="C160" s="27">
        <f t="shared" si="18"/>
        <v>0</v>
      </c>
      <c r="D160" s="27">
        <f t="shared" si="19"/>
        <v>0</v>
      </c>
      <c r="E160" s="18">
        <f t="shared" si="20"/>
        <v>0</v>
      </c>
      <c r="F160" s="18">
        <f t="shared" si="14"/>
        <v>0</v>
      </c>
      <c r="G160" s="28">
        <f t="shared" si="15"/>
        <v>0</v>
      </c>
    </row>
    <row r="161" spans="1:7" hidden="1" x14ac:dyDescent="0.2">
      <c r="A161" s="3">
        <f t="shared" si="16"/>
        <v>142</v>
      </c>
      <c r="B161" s="18">
        <f t="shared" si="17"/>
        <v>0</v>
      </c>
      <c r="C161" s="27">
        <f t="shared" si="18"/>
        <v>0</v>
      </c>
      <c r="D161" s="27">
        <f t="shared" si="19"/>
        <v>0</v>
      </c>
      <c r="E161" s="18">
        <f t="shared" si="20"/>
        <v>0</v>
      </c>
      <c r="F161" s="18">
        <f t="shared" si="14"/>
        <v>0</v>
      </c>
      <c r="G161" s="28">
        <f t="shared" si="15"/>
        <v>0</v>
      </c>
    </row>
    <row r="162" spans="1:7" hidden="1" x14ac:dyDescent="0.2">
      <c r="A162" s="3">
        <f t="shared" si="16"/>
        <v>143</v>
      </c>
      <c r="B162" s="18">
        <f t="shared" si="17"/>
        <v>0</v>
      </c>
      <c r="C162" s="27">
        <f t="shared" si="18"/>
        <v>0</v>
      </c>
      <c r="D162" s="27">
        <f t="shared" si="19"/>
        <v>0</v>
      </c>
      <c r="E162" s="18">
        <f t="shared" si="20"/>
        <v>0</v>
      </c>
      <c r="F162" s="18">
        <f t="shared" si="14"/>
        <v>0</v>
      </c>
      <c r="G162" s="28">
        <f t="shared" si="15"/>
        <v>0</v>
      </c>
    </row>
    <row r="163" spans="1:7" hidden="1" x14ac:dyDescent="0.2">
      <c r="A163" s="3">
        <f t="shared" si="16"/>
        <v>144</v>
      </c>
      <c r="B163" s="18">
        <f t="shared" si="17"/>
        <v>0</v>
      </c>
      <c r="C163" s="27">
        <f t="shared" si="18"/>
        <v>0</v>
      </c>
      <c r="D163" s="27">
        <f t="shared" si="19"/>
        <v>0</v>
      </c>
      <c r="E163" s="18">
        <f t="shared" si="20"/>
        <v>0</v>
      </c>
      <c r="F163" s="18">
        <f t="shared" si="14"/>
        <v>0</v>
      </c>
      <c r="G163" s="28">
        <f t="shared" si="15"/>
        <v>0</v>
      </c>
    </row>
    <row r="164" spans="1:7" hidden="1" x14ac:dyDescent="0.2">
      <c r="A164" s="3">
        <f t="shared" si="16"/>
        <v>145</v>
      </c>
      <c r="B164" s="18">
        <f t="shared" si="17"/>
        <v>0</v>
      </c>
      <c r="C164" s="27">
        <f t="shared" si="18"/>
        <v>0</v>
      </c>
      <c r="D164" s="27">
        <f t="shared" si="19"/>
        <v>0</v>
      </c>
      <c r="E164" s="18">
        <f t="shared" si="20"/>
        <v>0</v>
      </c>
      <c r="F164" s="18">
        <f t="shared" si="14"/>
        <v>0</v>
      </c>
      <c r="G164" s="28">
        <f t="shared" si="15"/>
        <v>0</v>
      </c>
    </row>
    <row r="165" spans="1:7" hidden="1" x14ac:dyDescent="0.2">
      <c r="A165" s="3">
        <f t="shared" si="16"/>
        <v>146</v>
      </c>
      <c r="B165" s="18">
        <f t="shared" si="17"/>
        <v>0</v>
      </c>
      <c r="C165" s="27">
        <f t="shared" si="18"/>
        <v>0</v>
      </c>
      <c r="D165" s="27">
        <f t="shared" si="19"/>
        <v>0</v>
      </c>
      <c r="E165" s="18">
        <f t="shared" si="20"/>
        <v>0</v>
      </c>
      <c r="F165" s="18">
        <f t="shared" si="14"/>
        <v>0</v>
      </c>
      <c r="G165" s="28">
        <f t="shared" si="15"/>
        <v>0</v>
      </c>
    </row>
    <row r="166" spans="1:7" hidden="1" x14ac:dyDescent="0.2">
      <c r="A166" s="3">
        <f t="shared" si="16"/>
        <v>147</v>
      </c>
      <c r="B166" s="18">
        <f t="shared" si="17"/>
        <v>0</v>
      </c>
      <c r="C166" s="27">
        <f t="shared" si="18"/>
        <v>0</v>
      </c>
      <c r="D166" s="27">
        <f t="shared" si="19"/>
        <v>0</v>
      </c>
      <c r="E166" s="18">
        <f t="shared" si="20"/>
        <v>0</v>
      </c>
      <c r="F166" s="18">
        <f t="shared" si="14"/>
        <v>0</v>
      </c>
      <c r="G166" s="28">
        <f t="shared" si="15"/>
        <v>0</v>
      </c>
    </row>
    <row r="167" spans="1:7" hidden="1" x14ac:dyDescent="0.2">
      <c r="A167" s="3">
        <f t="shared" si="16"/>
        <v>148</v>
      </c>
      <c r="B167" s="18">
        <f t="shared" si="17"/>
        <v>0</v>
      </c>
      <c r="C167" s="27">
        <f t="shared" si="18"/>
        <v>0</v>
      </c>
      <c r="D167" s="27">
        <f t="shared" si="19"/>
        <v>0</v>
      </c>
      <c r="E167" s="18">
        <f t="shared" si="20"/>
        <v>0</v>
      </c>
      <c r="F167" s="18">
        <f t="shared" si="14"/>
        <v>0</v>
      </c>
      <c r="G167" s="28">
        <f t="shared" si="15"/>
        <v>0</v>
      </c>
    </row>
    <row r="168" spans="1:7" hidden="1" x14ac:dyDescent="0.2">
      <c r="A168" s="3">
        <f t="shared" si="16"/>
        <v>149</v>
      </c>
      <c r="B168" s="18">
        <f t="shared" si="17"/>
        <v>0</v>
      </c>
      <c r="C168" s="27">
        <f t="shared" si="18"/>
        <v>0</v>
      </c>
      <c r="D168" s="27">
        <f t="shared" si="19"/>
        <v>0</v>
      </c>
      <c r="E168" s="18">
        <f t="shared" si="20"/>
        <v>0</v>
      </c>
      <c r="F168" s="18">
        <f t="shared" si="14"/>
        <v>0</v>
      </c>
      <c r="G168" s="28">
        <f t="shared" si="15"/>
        <v>0</v>
      </c>
    </row>
    <row r="169" spans="1:7" hidden="1" x14ac:dyDescent="0.2">
      <c r="A169" s="3">
        <f t="shared" si="16"/>
        <v>150</v>
      </c>
      <c r="B169" s="18">
        <f t="shared" si="17"/>
        <v>0</v>
      </c>
      <c r="C169" s="27">
        <f t="shared" si="18"/>
        <v>0</v>
      </c>
      <c r="D169" s="27">
        <f t="shared" si="19"/>
        <v>0</v>
      </c>
      <c r="E169" s="18">
        <f t="shared" si="20"/>
        <v>0</v>
      </c>
      <c r="F169" s="18">
        <f t="shared" si="14"/>
        <v>0</v>
      </c>
      <c r="G169" s="28">
        <f t="shared" si="15"/>
        <v>0</v>
      </c>
    </row>
    <row r="170" spans="1:7" hidden="1" x14ac:dyDescent="0.2">
      <c r="A170" s="3">
        <f t="shared" si="16"/>
        <v>151</v>
      </c>
      <c r="B170" s="18">
        <f t="shared" si="17"/>
        <v>0</v>
      </c>
      <c r="C170" s="27">
        <f t="shared" si="18"/>
        <v>0</v>
      </c>
      <c r="D170" s="27">
        <f t="shared" si="19"/>
        <v>0</v>
      </c>
      <c r="E170" s="18">
        <f t="shared" si="20"/>
        <v>0</v>
      </c>
      <c r="F170" s="18">
        <f t="shared" si="14"/>
        <v>0</v>
      </c>
      <c r="G170" s="28">
        <f t="shared" si="15"/>
        <v>0</v>
      </c>
    </row>
    <row r="171" spans="1:7" hidden="1" x14ac:dyDescent="0.2">
      <c r="A171" s="3">
        <f t="shared" si="16"/>
        <v>152</v>
      </c>
      <c r="B171" s="18">
        <f t="shared" si="17"/>
        <v>0</v>
      </c>
      <c r="C171" s="27">
        <f t="shared" si="18"/>
        <v>0</v>
      </c>
      <c r="D171" s="27">
        <f t="shared" si="19"/>
        <v>0</v>
      </c>
      <c r="E171" s="18">
        <f t="shared" si="20"/>
        <v>0</v>
      </c>
      <c r="F171" s="18">
        <f t="shared" si="14"/>
        <v>0</v>
      </c>
      <c r="G171" s="28">
        <f t="shared" si="15"/>
        <v>0</v>
      </c>
    </row>
    <row r="172" spans="1:7" hidden="1" x14ac:dyDescent="0.2">
      <c r="A172" s="3">
        <f t="shared" si="16"/>
        <v>153</v>
      </c>
      <c r="B172" s="18">
        <f t="shared" si="17"/>
        <v>0</v>
      </c>
      <c r="C172" s="27">
        <f t="shared" si="18"/>
        <v>0</v>
      </c>
      <c r="D172" s="27">
        <f t="shared" si="19"/>
        <v>0</v>
      </c>
      <c r="E172" s="18">
        <f t="shared" si="20"/>
        <v>0</v>
      </c>
      <c r="F172" s="18">
        <f t="shared" si="14"/>
        <v>0</v>
      </c>
      <c r="G172" s="28">
        <f t="shared" si="15"/>
        <v>0</v>
      </c>
    </row>
    <row r="173" spans="1:7" hidden="1" x14ac:dyDescent="0.2">
      <c r="A173" s="3">
        <f t="shared" si="16"/>
        <v>154</v>
      </c>
      <c r="B173" s="18">
        <f t="shared" si="17"/>
        <v>0</v>
      </c>
      <c r="C173" s="27">
        <f t="shared" si="18"/>
        <v>0</v>
      </c>
      <c r="D173" s="27">
        <f t="shared" si="19"/>
        <v>0</v>
      </c>
      <c r="E173" s="18">
        <f t="shared" si="20"/>
        <v>0</v>
      </c>
      <c r="F173" s="18">
        <f t="shared" si="14"/>
        <v>0</v>
      </c>
      <c r="G173" s="28">
        <f t="shared" si="15"/>
        <v>0</v>
      </c>
    </row>
    <row r="174" spans="1:7" hidden="1" x14ac:dyDescent="0.2">
      <c r="A174" s="3">
        <f t="shared" si="16"/>
        <v>155</v>
      </c>
      <c r="B174" s="18">
        <f t="shared" si="17"/>
        <v>0</v>
      </c>
      <c r="C174" s="27">
        <f t="shared" si="18"/>
        <v>0</v>
      </c>
      <c r="D174" s="27">
        <f t="shared" si="19"/>
        <v>0</v>
      </c>
      <c r="E174" s="18">
        <f t="shared" si="20"/>
        <v>0</v>
      </c>
      <c r="F174" s="18">
        <f t="shared" si="14"/>
        <v>0</v>
      </c>
      <c r="G174" s="28">
        <f t="shared" si="15"/>
        <v>0</v>
      </c>
    </row>
    <row r="175" spans="1:7" hidden="1" x14ac:dyDescent="0.2">
      <c r="A175" s="3">
        <f t="shared" si="16"/>
        <v>156</v>
      </c>
      <c r="B175" s="18">
        <f t="shared" si="17"/>
        <v>0</v>
      </c>
      <c r="C175" s="27">
        <f t="shared" si="18"/>
        <v>0</v>
      </c>
      <c r="D175" s="27">
        <f t="shared" si="19"/>
        <v>0</v>
      </c>
      <c r="E175" s="18">
        <f t="shared" si="20"/>
        <v>0</v>
      </c>
      <c r="F175" s="18">
        <f t="shared" si="14"/>
        <v>0</v>
      </c>
      <c r="G175" s="28">
        <f t="shared" si="15"/>
        <v>0</v>
      </c>
    </row>
    <row r="176" spans="1:7" hidden="1" x14ac:dyDescent="0.2">
      <c r="A176" s="3">
        <f t="shared" si="16"/>
        <v>157</v>
      </c>
      <c r="B176" s="18">
        <f t="shared" si="17"/>
        <v>0</v>
      </c>
      <c r="C176" s="27">
        <f t="shared" si="18"/>
        <v>0</v>
      </c>
      <c r="D176" s="27">
        <f t="shared" si="19"/>
        <v>0</v>
      </c>
      <c r="E176" s="18">
        <f t="shared" si="20"/>
        <v>0</v>
      </c>
      <c r="F176" s="18">
        <f t="shared" si="14"/>
        <v>0</v>
      </c>
      <c r="G176" s="28">
        <f t="shared" si="15"/>
        <v>0</v>
      </c>
    </row>
    <row r="177" spans="1:7" hidden="1" x14ac:dyDescent="0.2">
      <c r="A177" s="3">
        <f t="shared" si="16"/>
        <v>158</v>
      </c>
      <c r="B177" s="18">
        <f t="shared" si="17"/>
        <v>0</v>
      </c>
      <c r="C177" s="27">
        <f t="shared" si="18"/>
        <v>0</v>
      </c>
      <c r="D177" s="27">
        <f t="shared" si="19"/>
        <v>0</v>
      </c>
      <c r="E177" s="18">
        <f t="shared" si="20"/>
        <v>0</v>
      </c>
      <c r="F177" s="18">
        <f t="shared" si="14"/>
        <v>0</v>
      </c>
      <c r="G177" s="28">
        <f t="shared" si="15"/>
        <v>0</v>
      </c>
    </row>
    <row r="178" spans="1:7" hidden="1" x14ac:dyDescent="0.2">
      <c r="A178" s="3">
        <f t="shared" si="16"/>
        <v>159</v>
      </c>
      <c r="B178" s="18">
        <f t="shared" si="17"/>
        <v>0</v>
      </c>
      <c r="C178" s="27">
        <f t="shared" si="18"/>
        <v>0</v>
      </c>
      <c r="D178" s="27">
        <f t="shared" si="19"/>
        <v>0</v>
      </c>
      <c r="E178" s="18">
        <f t="shared" si="20"/>
        <v>0</v>
      </c>
      <c r="F178" s="18">
        <f t="shared" si="14"/>
        <v>0</v>
      </c>
      <c r="G178" s="28">
        <f t="shared" si="15"/>
        <v>0</v>
      </c>
    </row>
    <row r="179" spans="1:7" hidden="1" x14ac:dyDescent="0.2">
      <c r="A179" s="3">
        <f t="shared" si="16"/>
        <v>160</v>
      </c>
      <c r="B179" s="18">
        <f t="shared" si="17"/>
        <v>0</v>
      </c>
      <c r="C179" s="27">
        <f t="shared" si="18"/>
        <v>0</v>
      </c>
      <c r="D179" s="27">
        <f t="shared" si="19"/>
        <v>0</v>
      </c>
      <c r="E179" s="18">
        <f t="shared" si="20"/>
        <v>0</v>
      </c>
      <c r="F179" s="18">
        <f t="shared" si="14"/>
        <v>0</v>
      </c>
      <c r="G179" s="28">
        <f t="shared" si="15"/>
        <v>0</v>
      </c>
    </row>
    <row r="180" spans="1:7" hidden="1" x14ac:dyDescent="0.2">
      <c r="A180" s="3">
        <f t="shared" si="16"/>
        <v>161</v>
      </c>
      <c r="B180" s="18">
        <f t="shared" si="17"/>
        <v>0</v>
      </c>
      <c r="C180" s="27">
        <f t="shared" si="18"/>
        <v>0</v>
      </c>
      <c r="D180" s="27">
        <f t="shared" si="19"/>
        <v>0</v>
      </c>
      <c r="E180" s="18">
        <f t="shared" si="20"/>
        <v>0</v>
      </c>
      <c r="F180" s="18">
        <f t="shared" si="14"/>
        <v>0</v>
      </c>
      <c r="G180" s="28">
        <f t="shared" si="15"/>
        <v>0</v>
      </c>
    </row>
    <row r="181" spans="1:7" hidden="1" x14ac:dyDescent="0.2">
      <c r="A181" s="3">
        <f t="shared" si="16"/>
        <v>162</v>
      </c>
      <c r="B181" s="18">
        <f t="shared" si="17"/>
        <v>0</v>
      </c>
      <c r="C181" s="27">
        <f t="shared" si="18"/>
        <v>0</v>
      </c>
      <c r="D181" s="27">
        <f t="shared" si="19"/>
        <v>0</v>
      </c>
      <c r="E181" s="18">
        <f t="shared" si="20"/>
        <v>0</v>
      </c>
      <c r="F181" s="18">
        <f t="shared" si="14"/>
        <v>0</v>
      </c>
      <c r="G181" s="28">
        <f t="shared" si="15"/>
        <v>0</v>
      </c>
    </row>
    <row r="182" spans="1:7" hidden="1" x14ac:dyDescent="0.2">
      <c r="A182" s="3">
        <f t="shared" si="16"/>
        <v>163</v>
      </c>
      <c r="B182" s="18">
        <f t="shared" si="17"/>
        <v>0</v>
      </c>
      <c r="C182" s="27">
        <f t="shared" si="18"/>
        <v>0</v>
      </c>
      <c r="D182" s="27">
        <f t="shared" si="19"/>
        <v>0</v>
      </c>
      <c r="E182" s="18">
        <f t="shared" si="20"/>
        <v>0</v>
      </c>
      <c r="F182" s="18">
        <f t="shared" si="14"/>
        <v>0</v>
      </c>
      <c r="G182" s="28">
        <f t="shared" si="15"/>
        <v>0</v>
      </c>
    </row>
    <row r="183" spans="1:7" hidden="1" x14ac:dyDescent="0.2">
      <c r="A183" s="3">
        <f t="shared" si="16"/>
        <v>164</v>
      </c>
      <c r="B183" s="18">
        <f t="shared" si="17"/>
        <v>0</v>
      </c>
      <c r="C183" s="27">
        <f t="shared" si="18"/>
        <v>0</v>
      </c>
      <c r="D183" s="27">
        <f t="shared" si="19"/>
        <v>0</v>
      </c>
      <c r="E183" s="18">
        <f t="shared" si="20"/>
        <v>0</v>
      </c>
      <c r="F183" s="18">
        <f t="shared" si="14"/>
        <v>0</v>
      </c>
      <c r="G183" s="28">
        <f t="shared" si="15"/>
        <v>0</v>
      </c>
    </row>
    <row r="184" spans="1:7" hidden="1" x14ac:dyDescent="0.2">
      <c r="A184" s="3">
        <f t="shared" si="16"/>
        <v>165</v>
      </c>
      <c r="B184" s="18">
        <f t="shared" si="17"/>
        <v>0</v>
      </c>
      <c r="C184" s="27">
        <f t="shared" si="18"/>
        <v>0</v>
      </c>
      <c r="D184" s="27">
        <f t="shared" si="19"/>
        <v>0</v>
      </c>
      <c r="E184" s="18">
        <f t="shared" si="20"/>
        <v>0</v>
      </c>
      <c r="F184" s="18">
        <f t="shared" si="14"/>
        <v>0</v>
      </c>
      <c r="G184" s="28">
        <f t="shared" si="15"/>
        <v>0</v>
      </c>
    </row>
    <row r="185" spans="1:7" hidden="1" x14ac:dyDescent="0.2">
      <c r="A185" s="3">
        <f t="shared" si="16"/>
        <v>166</v>
      </c>
      <c r="B185" s="18">
        <f t="shared" si="17"/>
        <v>0</v>
      </c>
      <c r="C185" s="27">
        <f t="shared" si="18"/>
        <v>0</v>
      </c>
      <c r="D185" s="27">
        <f t="shared" si="19"/>
        <v>0</v>
      </c>
      <c r="E185" s="18">
        <f t="shared" si="20"/>
        <v>0</v>
      </c>
      <c r="F185" s="18">
        <f t="shared" si="14"/>
        <v>0</v>
      </c>
      <c r="G185" s="28">
        <f t="shared" si="15"/>
        <v>0</v>
      </c>
    </row>
    <row r="186" spans="1:7" hidden="1" x14ac:dyDescent="0.2">
      <c r="A186" s="3">
        <f t="shared" si="16"/>
        <v>167</v>
      </c>
      <c r="B186" s="18">
        <f t="shared" si="17"/>
        <v>0</v>
      </c>
      <c r="C186" s="27">
        <f t="shared" si="18"/>
        <v>0</v>
      </c>
      <c r="D186" s="27">
        <f t="shared" si="19"/>
        <v>0</v>
      </c>
      <c r="E186" s="18">
        <f t="shared" si="20"/>
        <v>0</v>
      </c>
      <c r="F186" s="18">
        <f t="shared" si="14"/>
        <v>0</v>
      </c>
      <c r="G186" s="28">
        <f t="shared" si="15"/>
        <v>0</v>
      </c>
    </row>
    <row r="187" spans="1:7" hidden="1" x14ac:dyDescent="0.2">
      <c r="A187" s="3">
        <f t="shared" si="16"/>
        <v>168</v>
      </c>
      <c r="B187" s="18">
        <f t="shared" si="17"/>
        <v>0</v>
      </c>
      <c r="C187" s="27">
        <f t="shared" si="18"/>
        <v>0</v>
      </c>
      <c r="D187" s="27">
        <f t="shared" si="19"/>
        <v>0</v>
      </c>
      <c r="E187" s="18">
        <f t="shared" si="20"/>
        <v>0</v>
      </c>
      <c r="F187" s="18">
        <f t="shared" si="14"/>
        <v>0</v>
      </c>
      <c r="G187" s="28">
        <f t="shared" si="15"/>
        <v>0</v>
      </c>
    </row>
    <row r="188" spans="1:7" hidden="1" x14ac:dyDescent="0.2">
      <c r="A188" s="3">
        <f t="shared" si="16"/>
        <v>169</v>
      </c>
      <c r="B188" s="18">
        <f t="shared" si="17"/>
        <v>0</v>
      </c>
      <c r="C188" s="27">
        <f t="shared" si="18"/>
        <v>0</v>
      </c>
      <c r="D188" s="27">
        <f t="shared" si="19"/>
        <v>0</v>
      </c>
      <c r="E188" s="18">
        <f t="shared" si="20"/>
        <v>0</v>
      </c>
      <c r="F188" s="18">
        <f t="shared" si="14"/>
        <v>0</v>
      </c>
      <c r="G188" s="28">
        <f t="shared" si="15"/>
        <v>0</v>
      </c>
    </row>
    <row r="189" spans="1:7" hidden="1" x14ac:dyDescent="0.2">
      <c r="A189" s="3">
        <f t="shared" si="16"/>
        <v>170</v>
      </c>
      <c r="B189" s="18">
        <f t="shared" si="17"/>
        <v>0</v>
      </c>
      <c r="C189" s="27">
        <f t="shared" si="18"/>
        <v>0</v>
      </c>
      <c r="D189" s="27">
        <f t="shared" si="19"/>
        <v>0</v>
      </c>
      <c r="E189" s="18">
        <f t="shared" si="20"/>
        <v>0</v>
      </c>
      <c r="F189" s="18">
        <f t="shared" si="14"/>
        <v>0</v>
      </c>
      <c r="G189" s="28">
        <f t="shared" si="15"/>
        <v>0</v>
      </c>
    </row>
    <row r="190" spans="1:7" hidden="1" x14ac:dyDescent="0.2">
      <c r="A190" s="3">
        <f t="shared" si="16"/>
        <v>171</v>
      </c>
      <c r="B190" s="18">
        <f t="shared" si="17"/>
        <v>0</v>
      </c>
      <c r="C190" s="27">
        <f t="shared" si="18"/>
        <v>0</v>
      </c>
      <c r="D190" s="27">
        <f t="shared" si="19"/>
        <v>0</v>
      </c>
      <c r="E190" s="18">
        <f t="shared" si="20"/>
        <v>0</v>
      </c>
      <c r="F190" s="18">
        <f t="shared" si="14"/>
        <v>0</v>
      </c>
      <c r="G190" s="28">
        <f t="shared" si="15"/>
        <v>0</v>
      </c>
    </row>
    <row r="191" spans="1:7" hidden="1" x14ac:dyDescent="0.2">
      <c r="A191" s="3">
        <f t="shared" si="16"/>
        <v>172</v>
      </c>
      <c r="B191" s="18">
        <f t="shared" si="17"/>
        <v>0</v>
      </c>
      <c r="C191" s="27">
        <f t="shared" si="18"/>
        <v>0</v>
      </c>
      <c r="D191" s="27">
        <f t="shared" si="19"/>
        <v>0</v>
      </c>
      <c r="E191" s="18">
        <f t="shared" si="20"/>
        <v>0</v>
      </c>
      <c r="F191" s="18">
        <f t="shared" si="14"/>
        <v>0</v>
      </c>
      <c r="G191" s="28">
        <f t="shared" si="15"/>
        <v>0</v>
      </c>
    </row>
    <row r="192" spans="1:7" hidden="1" x14ac:dyDescent="0.2">
      <c r="A192" s="3">
        <f t="shared" si="16"/>
        <v>173</v>
      </c>
      <c r="B192" s="18">
        <f t="shared" si="17"/>
        <v>0</v>
      </c>
      <c r="C192" s="27">
        <f t="shared" si="18"/>
        <v>0</v>
      </c>
      <c r="D192" s="27">
        <f t="shared" si="19"/>
        <v>0</v>
      </c>
      <c r="E192" s="18">
        <f t="shared" si="20"/>
        <v>0</v>
      </c>
      <c r="F192" s="18">
        <f t="shared" si="14"/>
        <v>0</v>
      </c>
      <c r="G192" s="28">
        <f t="shared" si="15"/>
        <v>0</v>
      </c>
    </row>
    <row r="193" spans="1:7" hidden="1" x14ac:dyDescent="0.2">
      <c r="A193" s="3">
        <f t="shared" si="16"/>
        <v>174</v>
      </c>
      <c r="B193" s="18">
        <f t="shared" si="17"/>
        <v>0</v>
      </c>
      <c r="C193" s="27">
        <f t="shared" si="18"/>
        <v>0</v>
      </c>
      <c r="D193" s="27">
        <f t="shared" si="19"/>
        <v>0</v>
      </c>
      <c r="E193" s="18">
        <f t="shared" si="20"/>
        <v>0</v>
      </c>
      <c r="F193" s="18">
        <f t="shared" si="14"/>
        <v>0</v>
      </c>
      <c r="G193" s="28">
        <f t="shared" si="15"/>
        <v>0</v>
      </c>
    </row>
    <row r="194" spans="1:7" hidden="1" x14ac:dyDescent="0.2">
      <c r="A194" s="3">
        <f t="shared" si="16"/>
        <v>175</v>
      </c>
      <c r="B194" s="18">
        <f t="shared" si="17"/>
        <v>0</v>
      </c>
      <c r="C194" s="27">
        <f t="shared" si="18"/>
        <v>0</v>
      </c>
      <c r="D194" s="27">
        <f t="shared" si="19"/>
        <v>0</v>
      </c>
      <c r="E194" s="18">
        <f t="shared" si="20"/>
        <v>0</v>
      </c>
      <c r="F194" s="18">
        <f t="shared" si="14"/>
        <v>0</v>
      </c>
      <c r="G194" s="28">
        <f t="shared" si="15"/>
        <v>0</v>
      </c>
    </row>
    <row r="195" spans="1:7" hidden="1" x14ac:dyDescent="0.2">
      <c r="A195" s="3">
        <f t="shared" si="16"/>
        <v>176</v>
      </c>
      <c r="B195" s="18">
        <f t="shared" si="17"/>
        <v>0</v>
      </c>
      <c r="C195" s="27">
        <f t="shared" si="18"/>
        <v>0</v>
      </c>
      <c r="D195" s="27">
        <f t="shared" si="19"/>
        <v>0</v>
      </c>
      <c r="E195" s="18">
        <f t="shared" si="20"/>
        <v>0</v>
      </c>
      <c r="F195" s="18">
        <f t="shared" si="14"/>
        <v>0</v>
      </c>
      <c r="G195" s="28">
        <f t="shared" si="15"/>
        <v>0</v>
      </c>
    </row>
    <row r="196" spans="1:7" hidden="1" x14ac:dyDescent="0.2">
      <c r="A196" s="3">
        <f t="shared" si="16"/>
        <v>177</v>
      </c>
      <c r="B196" s="18">
        <f t="shared" si="17"/>
        <v>0</v>
      </c>
      <c r="C196" s="27">
        <f t="shared" si="18"/>
        <v>0</v>
      </c>
      <c r="D196" s="27">
        <f t="shared" si="19"/>
        <v>0</v>
      </c>
      <c r="E196" s="18">
        <f t="shared" si="20"/>
        <v>0</v>
      </c>
      <c r="F196" s="18">
        <f t="shared" si="14"/>
        <v>0</v>
      </c>
      <c r="G196" s="28">
        <f t="shared" si="15"/>
        <v>0</v>
      </c>
    </row>
    <row r="197" spans="1:7" hidden="1" x14ac:dyDescent="0.2">
      <c r="A197" s="3">
        <f t="shared" si="16"/>
        <v>178</v>
      </c>
      <c r="B197" s="18">
        <f t="shared" si="17"/>
        <v>0</v>
      </c>
      <c r="C197" s="27">
        <f t="shared" si="18"/>
        <v>0</v>
      </c>
      <c r="D197" s="27">
        <f t="shared" si="19"/>
        <v>0</v>
      </c>
      <c r="E197" s="18">
        <f t="shared" si="20"/>
        <v>0</v>
      </c>
      <c r="F197" s="18">
        <f t="shared" si="14"/>
        <v>0</v>
      </c>
      <c r="G197" s="28">
        <f t="shared" si="15"/>
        <v>0</v>
      </c>
    </row>
    <row r="198" spans="1:7" hidden="1" x14ac:dyDescent="0.2">
      <c r="A198" s="3">
        <f t="shared" si="16"/>
        <v>179</v>
      </c>
      <c r="B198" s="18">
        <f t="shared" si="17"/>
        <v>0</v>
      </c>
      <c r="C198" s="27">
        <f t="shared" si="18"/>
        <v>0</v>
      </c>
      <c r="D198" s="27">
        <f t="shared" si="19"/>
        <v>0</v>
      </c>
      <c r="E198" s="18">
        <f t="shared" si="20"/>
        <v>0</v>
      </c>
      <c r="F198" s="18">
        <f t="shared" si="14"/>
        <v>0</v>
      </c>
      <c r="G198" s="28">
        <f t="shared" si="15"/>
        <v>0</v>
      </c>
    </row>
    <row r="199" spans="1:7" hidden="1" x14ac:dyDescent="0.2">
      <c r="A199" s="3">
        <f t="shared" si="16"/>
        <v>180</v>
      </c>
      <c r="B199" s="18">
        <f t="shared" si="17"/>
        <v>0</v>
      </c>
      <c r="C199" s="27">
        <f t="shared" si="18"/>
        <v>0</v>
      </c>
      <c r="D199" s="27">
        <f t="shared" si="19"/>
        <v>0</v>
      </c>
      <c r="E199" s="18">
        <f t="shared" si="20"/>
        <v>0</v>
      </c>
      <c r="F199" s="18">
        <f t="shared" si="14"/>
        <v>0</v>
      </c>
      <c r="G199" s="28">
        <f t="shared" si="15"/>
        <v>0</v>
      </c>
    </row>
    <row r="200" spans="1:7" hidden="1" x14ac:dyDescent="0.2">
      <c r="A200" s="3">
        <f t="shared" si="16"/>
        <v>181</v>
      </c>
      <c r="B200" s="18">
        <f t="shared" si="17"/>
        <v>0</v>
      </c>
      <c r="C200" s="27">
        <f t="shared" si="18"/>
        <v>0</v>
      </c>
      <c r="D200" s="27">
        <f t="shared" si="19"/>
        <v>0</v>
      </c>
      <c r="E200" s="18">
        <f t="shared" si="20"/>
        <v>0</v>
      </c>
      <c r="F200" s="18">
        <f t="shared" si="14"/>
        <v>0</v>
      </c>
      <c r="G200" s="28">
        <f t="shared" si="15"/>
        <v>0</v>
      </c>
    </row>
    <row r="201" spans="1:7" hidden="1" x14ac:dyDescent="0.2">
      <c r="A201" s="3">
        <f t="shared" si="16"/>
        <v>182</v>
      </c>
      <c r="B201" s="18">
        <f t="shared" si="17"/>
        <v>0</v>
      </c>
      <c r="C201" s="27">
        <f t="shared" si="18"/>
        <v>0</v>
      </c>
      <c r="D201" s="27">
        <f t="shared" si="19"/>
        <v>0</v>
      </c>
      <c r="E201" s="18">
        <f t="shared" si="20"/>
        <v>0</v>
      </c>
      <c r="F201" s="18">
        <f t="shared" si="14"/>
        <v>0</v>
      </c>
      <c r="G201" s="28">
        <f t="shared" si="15"/>
        <v>0</v>
      </c>
    </row>
    <row r="202" spans="1:7" hidden="1" x14ac:dyDescent="0.2">
      <c r="A202" s="3">
        <f t="shared" si="16"/>
        <v>183</v>
      </c>
      <c r="B202" s="18">
        <f t="shared" si="17"/>
        <v>0</v>
      </c>
      <c r="C202" s="27">
        <f t="shared" si="18"/>
        <v>0</v>
      </c>
      <c r="D202" s="27">
        <f t="shared" si="19"/>
        <v>0</v>
      </c>
      <c r="E202" s="18">
        <f t="shared" si="20"/>
        <v>0</v>
      </c>
      <c r="F202" s="18">
        <f t="shared" si="14"/>
        <v>0</v>
      </c>
      <c r="G202" s="28">
        <f t="shared" si="15"/>
        <v>0</v>
      </c>
    </row>
    <row r="203" spans="1:7" hidden="1" x14ac:dyDescent="0.2">
      <c r="A203" s="3">
        <f t="shared" si="16"/>
        <v>184</v>
      </c>
      <c r="B203" s="18">
        <f t="shared" si="17"/>
        <v>0</v>
      </c>
      <c r="C203" s="27">
        <f t="shared" si="18"/>
        <v>0</v>
      </c>
      <c r="D203" s="27">
        <f t="shared" si="19"/>
        <v>0</v>
      </c>
      <c r="E203" s="18">
        <f t="shared" si="20"/>
        <v>0</v>
      </c>
      <c r="F203" s="18">
        <f t="shared" si="14"/>
        <v>0</v>
      </c>
      <c r="G203" s="28">
        <f t="shared" si="15"/>
        <v>0</v>
      </c>
    </row>
    <row r="204" spans="1:7" hidden="1" x14ac:dyDescent="0.2">
      <c r="A204" s="3">
        <f t="shared" si="16"/>
        <v>185</v>
      </c>
      <c r="B204" s="18">
        <f t="shared" si="17"/>
        <v>0</v>
      </c>
      <c r="C204" s="27">
        <f t="shared" si="18"/>
        <v>0</v>
      </c>
      <c r="D204" s="27">
        <f t="shared" si="19"/>
        <v>0</v>
      </c>
      <c r="E204" s="18">
        <f t="shared" si="20"/>
        <v>0</v>
      </c>
      <c r="F204" s="18">
        <f t="shared" si="14"/>
        <v>0</v>
      </c>
      <c r="G204" s="28">
        <f t="shared" si="15"/>
        <v>0</v>
      </c>
    </row>
    <row r="205" spans="1:7" hidden="1" x14ac:dyDescent="0.2">
      <c r="A205" s="3">
        <f t="shared" si="16"/>
        <v>186</v>
      </c>
      <c r="B205" s="18">
        <f t="shared" si="17"/>
        <v>0</v>
      </c>
      <c r="C205" s="27">
        <f t="shared" si="18"/>
        <v>0</v>
      </c>
      <c r="D205" s="27">
        <f t="shared" si="19"/>
        <v>0</v>
      </c>
      <c r="E205" s="18">
        <f t="shared" si="20"/>
        <v>0</v>
      </c>
      <c r="F205" s="18">
        <f t="shared" si="14"/>
        <v>0</v>
      </c>
      <c r="G205" s="28">
        <f t="shared" si="15"/>
        <v>0</v>
      </c>
    </row>
    <row r="206" spans="1:7" hidden="1" x14ac:dyDescent="0.2">
      <c r="A206" s="3">
        <f t="shared" si="16"/>
        <v>187</v>
      </c>
      <c r="B206" s="18">
        <f t="shared" si="17"/>
        <v>0</v>
      </c>
      <c r="C206" s="27">
        <f t="shared" si="18"/>
        <v>0</v>
      </c>
      <c r="D206" s="27">
        <f t="shared" si="19"/>
        <v>0</v>
      </c>
      <c r="E206" s="18">
        <f t="shared" si="20"/>
        <v>0</v>
      </c>
      <c r="F206" s="18">
        <f t="shared" si="14"/>
        <v>0</v>
      </c>
      <c r="G206" s="28">
        <f t="shared" si="15"/>
        <v>0</v>
      </c>
    </row>
    <row r="207" spans="1:7" hidden="1" x14ac:dyDescent="0.2">
      <c r="A207" s="3">
        <f t="shared" si="16"/>
        <v>188</v>
      </c>
      <c r="B207" s="18">
        <f t="shared" si="17"/>
        <v>0</v>
      </c>
      <c r="C207" s="27">
        <f t="shared" si="18"/>
        <v>0</v>
      </c>
      <c r="D207" s="27">
        <f t="shared" si="19"/>
        <v>0</v>
      </c>
      <c r="E207" s="18">
        <f t="shared" si="20"/>
        <v>0</v>
      </c>
      <c r="F207" s="18">
        <f t="shared" si="14"/>
        <v>0</v>
      </c>
      <c r="G207" s="28">
        <f t="shared" si="15"/>
        <v>0</v>
      </c>
    </row>
    <row r="208" spans="1:7" hidden="1" x14ac:dyDescent="0.2">
      <c r="A208" s="3">
        <f t="shared" si="16"/>
        <v>189</v>
      </c>
      <c r="B208" s="18">
        <f t="shared" si="17"/>
        <v>0</v>
      </c>
      <c r="C208" s="27">
        <f t="shared" si="18"/>
        <v>0</v>
      </c>
      <c r="D208" s="27">
        <f t="shared" si="19"/>
        <v>0</v>
      </c>
      <c r="E208" s="18">
        <f t="shared" si="20"/>
        <v>0</v>
      </c>
      <c r="F208" s="18">
        <f t="shared" si="14"/>
        <v>0</v>
      </c>
      <c r="G208" s="28">
        <f t="shared" si="15"/>
        <v>0</v>
      </c>
    </row>
    <row r="209" spans="1:7" hidden="1" x14ac:dyDescent="0.2">
      <c r="A209" s="3">
        <f t="shared" si="16"/>
        <v>190</v>
      </c>
      <c r="B209" s="18">
        <f t="shared" si="17"/>
        <v>0</v>
      </c>
      <c r="C209" s="27">
        <f t="shared" si="18"/>
        <v>0</v>
      </c>
      <c r="D209" s="27">
        <f t="shared" si="19"/>
        <v>0</v>
      </c>
      <c r="E209" s="18">
        <f t="shared" si="20"/>
        <v>0</v>
      </c>
      <c r="F209" s="18">
        <f t="shared" si="14"/>
        <v>0</v>
      </c>
      <c r="G209" s="28">
        <f t="shared" si="15"/>
        <v>0</v>
      </c>
    </row>
    <row r="210" spans="1:7" hidden="1" x14ac:dyDescent="0.2">
      <c r="A210" s="3">
        <f t="shared" si="16"/>
        <v>191</v>
      </c>
      <c r="B210" s="18">
        <f t="shared" si="17"/>
        <v>0</v>
      </c>
      <c r="C210" s="27">
        <f t="shared" si="18"/>
        <v>0</v>
      </c>
      <c r="D210" s="27">
        <f t="shared" si="19"/>
        <v>0</v>
      </c>
      <c r="E210" s="18">
        <f t="shared" si="20"/>
        <v>0</v>
      </c>
      <c r="F210" s="18">
        <f t="shared" si="14"/>
        <v>0</v>
      </c>
      <c r="G210" s="28">
        <f t="shared" si="15"/>
        <v>0</v>
      </c>
    </row>
    <row r="211" spans="1:7" hidden="1" x14ac:dyDescent="0.2">
      <c r="A211" s="3">
        <f t="shared" si="16"/>
        <v>192</v>
      </c>
      <c r="B211" s="18">
        <f t="shared" si="17"/>
        <v>0</v>
      </c>
      <c r="C211" s="27">
        <f t="shared" si="18"/>
        <v>0</v>
      </c>
      <c r="D211" s="27">
        <f t="shared" si="19"/>
        <v>0</v>
      </c>
      <c r="E211" s="18">
        <f t="shared" si="20"/>
        <v>0</v>
      </c>
      <c r="F211" s="18">
        <f t="shared" si="14"/>
        <v>0</v>
      </c>
      <c r="G211" s="28">
        <f t="shared" si="15"/>
        <v>0</v>
      </c>
    </row>
    <row r="212" spans="1:7" hidden="1" x14ac:dyDescent="0.2">
      <c r="A212" s="3">
        <f t="shared" si="16"/>
        <v>193</v>
      </c>
      <c r="B212" s="18">
        <f t="shared" si="17"/>
        <v>0</v>
      </c>
      <c r="C212" s="27">
        <f t="shared" si="18"/>
        <v>0</v>
      </c>
      <c r="D212" s="27">
        <f t="shared" si="19"/>
        <v>0</v>
      </c>
      <c r="E212" s="18">
        <f t="shared" si="20"/>
        <v>0</v>
      </c>
      <c r="F212" s="18">
        <f t="shared" ref="F212:F275" si="21">IF(A212=$D$10,$D$2,0)</f>
        <v>0</v>
      </c>
      <c r="G212" s="28">
        <f t="shared" ref="G212:G275" si="22">B212-F212</f>
        <v>0</v>
      </c>
    </row>
    <row r="213" spans="1:7" hidden="1" x14ac:dyDescent="0.2">
      <c r="A213" s="3">
        <f t="shared" ref="A213:A276" si="23">A212+1</f>
        <v>194</v>
      </c>
      <c r="B213" s="18">
        <f t="shared" ref="B213:B276" si="24">B212-F212</f>
        <v>0</v>
      </c>
      <c r="C213" s="27">
        <f t="shared" ref="C213:C276" si="25">IF(D213=0,0,D213+$D$13)</f>
        <v>0</v>
      </c>
      <c r="D213" s="27">
        <f t="shared" ref="D213:D276" si="26">E213+F213</f>
        <v>0</v>
      </c>
      <c r="E213" s="18">
        <f t="shared" ref="E213:E276" si="27">IF(B213&gt;0,E212,0)</f>
        <v>0</v>
      </c>
      <c r="F213" s="18">
        <f t="shared" si="21"/>
        <v>0</v>
      </c>
      <c r="G213" s="28">
        <f t="shared" si="22"/>
        <v>0</v>
      </c>
    </row>
    <row r="214" spans="1:7" hidden="1" x14ac:dyDescent="0.2">
      <c r="A214" s="3">
        <f t="shared" si="23"/>
        <v>195</v>
      </c>
      <c r="B214" s="18">
        <f t="shared" si="24"/>
        <v>0</v>
      </c>
      <c r="C214" s="27">
        <f t="shared" si="25"/>
        <v>0</v>
      </c>
      <c r="D214" s="27">
        <f t="shared" si="26"/>
        <v>0</v>
      </c>
      <c r="E214" s="18">
        <f t="shared" si="27"/>
        <v>0</v>
      </c>
      <c r="F214" s="18">
        <f t="shared" si="21"/>
        <v>0</v>
      </c>
      <c r="G214" s="28">
        <f t="shared" si="22"/>
        <v>0</v>
      </c>
    </row>
    <row r="215" spans="1:7" hidden="1" x14ac:dyDescent="0.2">
      <c r="A215" s="3">
        <f t="shared" si="23"/>
        <v>196</v>
      </c>
      <c r="B215" s="18">
        <f t="shared" si="24"/>
        <v>0</v>
      </c>
      <c r="C215" s="27">
        <f t="shared" si="25"/>
        <v>0</v>
      </c>
      <c r="D215" s="27">
        <f t="shared" si="26"/>
        <v>0</v>
      </c>
      <c r="E215" s="18">
        <f t="shared" si="27"/>
        <v>0</v>
      </c>
      <c r="F215" s="18">
        <f t="shared" si="21"/>
        <v>0</v>
      </c>
      <c r="G215" s="28">
        <f t="shared" si="22"/>
        <v>0</v>
      </c>
    </row>
    <row r="216" spans="1:7" hidden="1" x14ac:dyDescent="0.2">
      <c r="A216" s="3">
        <f t="shared" si="23"/>
        <v>197</v>
      </c>
      <c r="B216" s="18">
        <f t="shared" si="24"/>
        <v>0</v>
      </c>
      <c r="C216" s="27">
        <f t="shared" si="25"/>
        <v>0</v>
      </c>
      <c r="D216" s="27">
        <f t="shared" si="26"/>
        <v>0</v>
      </c>
      <c r="E216" s="18">
        <f t="shared" si="27"/>
        <v>0</v>
      </c>
      <c r="F216" s="18">
        <f t="shared" si="21"/>
        <v>0</v>
      </c>
      <c r="G216" s="28">
        <f t="shared" si="22"/>
        <v>0</v>
      </c>
    </row>
    <row r="217" spans="1:7" hidden="1" x14ac:dyDescent="0.2">
      <c r="A217" s="3">
        <f t="shared" si="23"/>
        <v>198</v>
      </c>
      <c r="B217" s="18">
        <f t="shared" si="24"/>
        <v>0</v>
      </c>
      <c r="C217" s="27">
        <f t="shared" si="25"/>
        <v>0</v>
      </c>
      <c r="D217" s="27">
        <f t="shared" si="26"/>
        <v>0</v>
      </c>
      <c r="E217" s="18">
        <f t="shared" si="27"/>
        <v>0</v>
      </c>
      <c r="F217" s="18">
        <f t="shared" si="21"/>
        <v>0</v>
      </c>
      <c r="G217" s="28">
        <f t="shared" si="22"/>
        <v>0</v>
      </c>
    </row>
    <row r="218" spans="1:7" hidden="1" x14ac:dyDescent="0.2">
      <c r="A218" s="3">
        <f t="shared" si="23"/>
        <v>199</v>
      </c>
      <c r="B218" s="18">
        <f t="shared" si="24"/>
        <v>0</v>
      </c>
      <c r="C218" s="27">
        <f t="shared" si="25"/>
        <v>0</v>
      </c>
      <c r="D218" s="27">
        <f t="shared" si="26"/>
        <v>0</v>
      </c>
      <c r="E218" s="18">
        <f t="shared" si="27"/>
        <v>0</v>
      </c>
      <c r="F218" s="18">
        <f t="shared" si="21"/>
        <v>0</v>
      </c>
      <c r="G218" s="28">
        <f t="shared" si="22"/>
        <v>0</v>
      </c>
    </row>
    <row r="219" spans="1:7" hidden="1" x14ac:dyDescent="0.2">
      <c r="A219" s="3">
        <f t="shared" si="23"/>
        <v>200</v>
      </c>
      <c r="B219" s="18">
        <f t="shared" si="24"/>
        <v>0</v>
      </c>
      <c r="C219" s="27">
        <f t="shared" si="25"/>
        <v>0</v>
      </c>
      <c r="D219" s="27">
        <f t="shared" si="26"/>
        <v>0</v>
      </c>
      <c r="E219" s="18">
        <f t="shared" si="27"/>
        <v>0</v>
      </c>
      <c r="F219" s="18">
        <f t="shared" si="21"/>
        <v>0</v>
      </c>
      <c r="G219" s="28">
        <f t="shared" si="22"/>
        <v>0</v>
      </c>
    </row>
    <row r="220" spans="1:7" hidden="1" x14ac:dyDescent="0.2">
      <c r="A220" s="3">
        <f t="shared" si="23"/>
        <v>201</v>
      </c>
      <c r="B220" s="18">
        <f t="shared" si="24"/>
        <v>0</v>
      </c>
      <c r="C220" s="27">
        <f t="shared" si="25"/>
        <v>0</v>
      </c>
      <c r="D220" s="27">
        <f t="shared" si="26"/>
        <v>0</v>
      </c>
      <c r="E220" s="18">
        <f t="shared" si="27"/>
        <v>0</v>
      </c>
      <c r="F220" s="18">
        <f t="shared" si="21"/>
        <v>0</v>
      </c>
      <c r="G220" s="28">
        <f t="shared" si="22"/>
        <v>0</v>
      </c>
    </row>
    <row r="221" spans="1:7" hidden="1" x14ac:dyDescent="0.2">
      <c r="A221" s="3">
        <f t="shared" si="23"/>
        <v>202</v>
      </c>
      <c r="B221" s="18">
        <f t="shared" si="24"/>
        <v>0</v>
      </c>
      <c r="C221" s="27">
        <f t="shared" si="25"/>
        <v>0</v>
      </c>
      <c r="D221" s="27">
        <f t="shared" si="26"/>
        <v>0</v>
      </c>
      <c r="E221" s="18">
        <f t="shared" si="27"/>
        <v>0</v>
      </c>
      <c r="F221" s="18">
        <f t="shared" si="21"/>
        <v>0</v>
      </c>
      <c r="G221" s="28">
        <f t="shared" si="22"/>
        <v>0</v>
      </c>
    </row>
    <row r="222" spans="1:7" hidden="1" x14ac:dyDescent="0.2">
      <c r="A222" s="3">
        <f t="shared" si="23"/>
        <v>203</v>
      </c>
      <c r="B222" s="18">
        <f t="shared" si="24"/>
        <v>0</v>
      </c>
      <c r="C222" s="27">
        <f t="shared" si="25"/>
        <v>0</v>
      </c>
      <c r="D222" s="27">
        <f t="shared" si="26"/>
        <v>0</v>
      </c>
      <c r="E222" s="18">
        <f t="shared" si="27"/>
        <v>0</v>
      </c>
      <c r="F222" s="18">
        <f t="shared" si="21"/>
        <v>0</v>
      </c>
      <c r="G222" s="28">
        <f t="shared" si="22"/>
        <v>0</v>
      </c>
    </row>
    <row r="223" spans="1:7" hidden="1" x14ac:dyDescent="0.2">
      <c r="A223" s="3">
        <f t="shared" si="23"/>
        <v>204</v>
      </c>
      <c r="B223" s="18">
        <f t="shared" si="24"/>
        <v>0</v>
      </c>
      <c r="C223" s="27">
        <f t="shared" si="25"/>
        <v>0</v>
      </c>
      <c r="D223" s="27">
        <f t="shared" si="26"/>
        <v>0</v>
      </c>
      <c r="E223" s="18">
        <f t="shared" si="27"/>
        <v>0</v>
      </c>
      <c r="F223" s="18">
        <f t="shared" si="21"/>
        <v>0</v>
      </c>
      <c r="G223" s="28">
        <f t="shared" si="22"/>
        <v>0</v>
      </c>
    </row>
    <row r="224" spans="1:7" hidden="1" x14ac:dyDescent="0.2">
      <c r="A224" s="3">
        <f t="shared" si="23"/>
        <v>205</v>
      </c>
      <c r="B224" s="18">
        <f t="shared" si="24"/>
        <v>0</v>
      </c>
      <c r="C224" s="27">
        <f t="shared" si="25"/>
        <v>0</v>
      </c>
      <c r="D224" s="27">
        <f t="shared" si="26"/>
        <v>0</v>
      </c>
      <c r="E224" s="18">
        <f t="shared" si="27"/>
        <v>0</v>
      </c>
      <c r="F224" s="18">
        <f t="shared" si="21"/>
        <v>0</v>
      </c>
      <c r="G224" s="28">
        <f t="shared" si="22"/>
        <v>0</v>
      </c>
    </row>
    <row r="225" spans="1:7" hidden="1" x14ac:dyDescent="0.2">
      <c r="A225" s="3">
        <f t="shared" si="23"/>
        <v>206</v>
      </c>
      <c r="B225" s="18">
        <f t="shared" si="24"/>
        <v>0</v>
      </c>
      <c r="C225" s="27">
        <f t="shared" si="25"/>
        <v>0</v>
      </c>
      <c r="D225" s="27">
        <f t="shared" si="26"/>
        <v>0</v>
      </c>
      <c r="E225" s="18">
        <f t="shared" si="27"/>
        <v>0</v>
      </c>
      <c r="F225" s="18">
        <f t="shared" si="21"/>
        <v>0</v>
      </c>
      <c r="G225" s="28">
        <f t="shared" si="22"/>
        <v>0</v>
      </c>
    </row>
    <row r="226" spans="1:7" hidden="1" x14ac:dyDescent="0.2">
      <c r="A226" s="3">
        <f t="shared" si="23"/>
        <v>207</v>
      </c>
      <c r="B226" s="18">
        <f t="shared" si="24"/>
        <v>0</v>
      </c>
      <c r="C226" s="27">
        <f t="shared" si="25"/>
        <v>0</v>
      </c>
      <c r="D226" s="27">
        <f t="shared" si="26"/>
        <v>0</v>
      </c>
      <c r="E226" s="18">
        <f t="shared" si="27"/>
        <v>0</v>
      </c>
      <c r="F226" s="18">
        <f t="shared" si="21"/>
        <v>0</v>
      </c>
      <c r="G226" s="28">
        <f t="shared" si="22"/>
        <v>0</v>
      </c>
    </row>
    <row r="227" spans="1:7" hidden="1" x14ac:dyDescent="0.2">
      <c r="A227" s="3">
        <f t="shared" si="23"/>
        <v>208</v>
      </c>
      <c r="B227" s="18">
        <f t="shared" si="24"/>
        <v>0</v>
      </c>
      <c r="C227" s="27">
        <f t="shared" si="25"/>
        <v>0</v>
      </c>
      <c r="D227" s="27">
        <f t="shared" si="26"/>
        <v>0</v>
      </c>
      <c r="E227" s="18">
        <f t="shared" si="27"/>
        <v>0</v>
      </c>
      <c r="F227" s="18">
        <f t="shared" si="21"/>
        <v>0</v>
      </c>
      <c r="G227" s="28">
        <f t="shared" si="22"/>
        <v>0</v>
      </c>
    </row>
    <row r="228" spans="1:7" hidden="1" x14ac:dyDescent="0.2">
      <c r="A228" s="3">
        <f t="shared" si="23"/>
        <v>209</v>
      </c>
      <c r="B228" s="18">
        <f t="shared" si="24"/>
        <v>0</v>
      </c>
      <c r="C228" s="27">
        <f t="shared" si="25"/>
        <v>0</v>
      </c>
      <c r="D228" s="27">
        <f t="shared" si="26"/>
        <v>0</v>
      </c>
      <c r="E228" s="18">
        <f t="shared" si="27"/>
        <v>0</v>
      </c>
      <c r="F228" s="18">
        <f t="shared" si="21"/>
        <v>0</v>
      </c>
      <c r="G228" s="28">
        <f t="shared" si="22"/>
        <v>0</v>
      </c>
    </row>
    <row r="229" spans="1:7" hidden="1" x14ac:dyDescent="0.2">
      <c r="A229" s="3">
        <f t="shared" si="23"/>
        <v>210</v>
      </c>
      <c r="B229" s="18">
        <f t="shared" si="24"/>
        <v>0</v>
      </c>
      <c r="C229" s="27">
        <f t="shared" si="25"/>
        <v>0</v>
      </c>
      <c r="D229" s="27">
        <f t="shared" si="26"/>
        <v>0</v>
      </c>
      <c r="E229" s="18">
        <f t="shared" si="27"/>
        <v>0</v>
      </c>
      <c r="F229" s="18">
        <f t="shared" si="21"/>
        <v>0</v>
      </c>
      <c r="G229" s="28">
        <f t="shared" si="22"/>
        <v>0</v>
      </c>
    </row>
    <row r="230" spans="1:7" hidden="1" x14ac:dyDescent="0.2">
      <c r="A230" s="3">
        <f t="shared" si="23"/>
        <v>211</v>
      </c>
      <c r="B230" s="18">
        <f t="shared" si="24"/>
        <v>0</v>
      </c>
      <c r="C230" s="27">
        <f t="shared" si="25"/>
        <v>0</v>
      </c>
      <c r="D230" s="27">
        <f t="shared" si="26"/>
        <v>0</v>
      </c>
      <c r="E230" s="18">
        <f t="shared" si="27"/>
        <v>0</v>
      </c>
      <c r="F230" s="18">
        <f t="shared" si="21"/>
        <v>0</v>
      </c>
      <c r="G230" s="28">
        <f t="shared" si="22"/>
        <v>0</v>
      </c>
    </row>
    <row r="231" spans="1:7" hidden="1" x14ac:dyDescent="0.2">
      <c r="A231" s="3">
        <f t="shared" si="23"/>
        <v>212</v>
      </c>
      <c r="B231" s="18">
        <f t="shared" si="24"/>
        <v>0</v>
      </c>
      <c r="C231" s="27">
        <f t="shared" si="25"/>
        <v>0</v>
      </c>
      <c r="D231" s="27">
        <f t="shared" si="26"/>
        <v>0</v>
      </c>
      <c r="E231" s="18">
        <f t="shared" si="27"/>
        <v>0</v>
      </c>
      <c r="F231" s="18">
        <f t="shared" si="21"/>
        <v>0</v>
      </c>
      <c r="G231" s="28">
        <f t="shared" si="22"/>
        <v>0</v>
      </c>
    </row>
    <row r="232" spans="1:7" hidden="1" x14ac:dyDescent="0.2">
      <c r="A232" s="3">
        <f t="shared" si="23"/>
        <v>213</v>
      </c>
      <c r="B232" s="18">
        <f t="shared" si="24"/>
        <v>0</v>
      </c>
      <c r="C232" s="27">
        <f t="shared" si="25"/>
        <v>0</v>
      </c>
      <c r="D232" s="27">
        <f t="shared" si="26"/>
        <v>0</v>
      </c>
      <c r="E232" s="18">
        <f t="shared" si="27"/>
        <v>0</v>
      </c>
      <c r="F232" s="18">
        <f t="shared" si="21"/>
        <v>0</v>
      </c>
      <c r="G232" s="28">
        <f t="shared" si="22"/>
        <v>0</v>
      </c>
    </row>
    <row r="233" spans="1:7" hidden="1" x14ac:dyDescent="0.2">
      <c r="A233" s="3">
        <f t="shared" si="23"/>
        <v>214</v>
      </c>
      <c r="B233" s="18">
        <f t="shared" si="24"/>
        <v>0</v>
      </c>
      <c r="C233" s="27">
        <f t="shared" si="25"/>
        <v>0</v>
      </c>
      <c r="D233" s="27">
        <f t="shared" si="26"/>
        <v>0</v>
      </c>
      <c r="E233" s="18">
        <f t="shared" si="27"/>
        <v>0</v>
      </c>
      <c r="F233" s="18">
        <f t="shared" si="21"/>
        <v>0</v>
      </c>
      <c r="G233" s="28">
        <f t="shared" si="22"/>
        <v>0</v>
      </c>
    </row>
    <row r="234" spans="1:7" hidden="1" x14ac:dyDescent="0.2">
      <c r="A234" s="3">
        <f t="shared" si="23"/>
        <v>215</v>
      </c>
      <c r="B234" s="18">
        <f t="shared" si="24"/>
        <v>0</v>
      </c>
      <c r="C234" s="27">
        <f t="shared" si="25"/>
        <v>0</v>
      </c>
      <c r="D234" s="27">
        <f t="shared" si="26"/>
        <v>0</v>
      </c>
      <c r="E234" s="18">
        <f t="shared" si="27"/>
        <v>0</v>
      </c>
      <c r="F234" s="18">
        <f t="shared" si="21"/>
        <v>0</v>
      </c>
      <c r="G234" s="28">
        <f t="shared" si="22"/>
        <v>0</v>
      </c>
    </row>
    <row r="235" spans="1:7" hidden="1" x14ac:dyDescent="0.2">
      <c r="A235" s="3">
        <f t="shared" si="23"/>
        <v>216</v>
      </c>
      <c r="B235" s="18">
        <f t="shared" si="24"/>
        <v>0</v>
      </c>
      <c r="C235" s="27">
        <f t="shared" si="25"/>
        <v>0</v>
      </c>
      <c r="D235" s="27">
        <f t="shared" si="26"/>
        <v>0</v>
      </c>
      <c r="E235" s="18">
        <f t="shared" si="27"/>
        <v>0</v>
      </c>
      <c r="F235" s="18">
        <f t="shared" si="21"/>
        <v>0</v>
      </c>
      <c r="G235" s="28">
        <f t="shared" si="22"/>
        <v>0</v>
      </c>
    </row>
    <row r="236" spans="1:7" hidden="1" x14ac:dyDescent="0.2">
      <c r="A236" s="3">
        <f t="shared" si="23"/>
        <v>217</v>
      </c>
      <c r="B236" s="18">
        <f t="shared" si="24"/>
        <v>0</v>
      </c>
      <c r="C236" s="27">
        <f t="shared" si="25"/>
        <v>0</v>
      </c>
      <c r="D236" s="27">
        <f t="shared" si="26"/>
        <v>0</v>
      </c>
      <c r="E236" s="18">
        <f t="shared" si="27"/>
        <v>0</v>
      </c>
      <c r="F236" s="18">
        <f t="shared" si="21"/>
        <v>0</v>
      </c>
      <c r="G236" s="28">
        <f t="shared" si="22"/>
        <v>0</v>
      </c>
    </row>
    <row r="237" spans="1:7" hidden="1" x14ac:dyDescent="0.2">
      <c r="A237" s="3">
        <f t="shared" si="23"/>
        <v>218</v>
      </c>
      <c r="B237" s="18">
        <f t="shared" si="24"/>
        <v>0</v>
      </c>
      <c r="C237" s="27">
        <f t="shared" si="25"/>
        <v>0</v>
      </c>
      <c r="D237" s="27">
        <f t="shared" si="26"/>
        <v>0</v>
      </c>
      <c r="E237" s="18">
        <f t="shared" si="27"/>
        <v>0</v>
      </c>
      <c r="F237" s="18">
        <f t="shared" si="21"/>
        <v>0</v>
      </c>
      <c r="G237" s="28">
        <f t="shared" si="22"/>
        <v>0</v>
      </c>
    </row>
    <row r="238" spans="1:7" hidden="1" x14ac:dyDescent="0.2">
      <c r="A238" s="3">
        <f t="shared" si="23"/>
        <v>219</v>
      </c>
      <c r="B238" s="18">
        <f t="shared" si="24"/>
        <v>0</v>
      </c>
      <c r="C238" s="27">
        <f t="shared" si="25"/>
        <v>0</v>
      </c>
      <c r="D238" s="27">
        <f t="shared" si="26"/>
        <v>0</v>
      </c>
      <c r="E238" s="18">
        <f t="shared" si="27"/>
        <v>0</v>
      </c>
      <c r="F238" s="18">
        <f t="shared" si="21"/>
        <v>0</v>
      </c>
      <c r="G238" s="28">
        <f t="shared" si="22"/>
        <v>0</v>
      </c>
    </row>
    <row r="239" spans="1:7" hidden="1" x14ac:dyDescent="0.2">
      <c r="A239" s="3">
        <f t="shared" si="23"/>
        <v>220</v>
      </c>
      <c r="B239" s="18">
        <f t="shared" si="24"/>
        <v>0</v>
      </c>
      <c r="C239" s="27">
        <f t="shared" si="25"/>
        <v>0</v>
      </c>
      <c r="D239" s="27">
        <f t="shared" si="26"/>
        <v>0</v>
      </c>
      <c r="E239" s="18">
        <f t="shared" si="27"/>
        <v>0</v>
      </c>
      <c r="F239" s="18">
        <f t="shared" si="21"/>
        <v>0</v>
      </c>
      <c r="G239" s="28">
        <f t="shared" si="22"/>
        <v>0</v>
      </c>
    </row>
    <row r="240" spans="1:7" hidden="1" x14ac:dyDescent="0.2">
      <c r="A240" s="3">
        <f t="shared" si="23"/>
        <v>221</v>
      </c>
      <c r="B240" s="18">
        <f t="shared" si="24"/>
        <v>0</v>
      </c>
      <c r="C240" s="27">
        <f t="shared" si="25"/>
        <v>0</v>
      </c>
      <c r="D240" s="27">
        <f t="shared" si="26"/>
        <v>0</v>
      </c>
      <c r="E240" s="18">
        <f t="shared" si="27"/>
        <v>0</v>
      </c>
      <c r="F240" s="18">
        <f t="shared" si="21"/>
        <v>0</v>
      </c>
      <c r="G240" s="28">
        <f t="shared" si="22"/>
        <v>0</v>
      </c>
    </row>
    <row r="241" spans="1:7" hidden="1" x14ac:dyDescent="0.2">
      <c r="A241" s="3">
        <f t="shared" si="23"/>
        <v>222</v>
      </c>
      <c r="B241" s="18">
        <f t="shared" si="24"/>
        <v>0</v>
      </c>
      <c r="C241" s="27">
        <f t="shared" si="25"/>
        <v>0</v>
      </c>
      <c r="D241" s="27">
        <f t="shared" si="26"/>
        <v>0</v>
      </c>
      <c r="E241" s="18">
        <f t="shared" si="27"/>
        <v>0</v>
      </c>
      <c r="F241" s="18">
        <f t="shared" si="21"/>
        <v>0</v>
      </c>
      <c r="G241" s="28">
        <f t="shared" si="22"/>
        <v>0</v>
      </c>
    </row>
    <row r="242" spans="1:7" hidden="1" x14ac:dyDescent="0.2">
      <c r="A242" s="3">
        <f t="shared" si="23"/>
        <v>223</v>
      </c>
      <c r="B242" s="18">
        <f t="shared" si="24"/>
        <v>0</v>
      </c>
      <c r="C242" s="27">
        <f t="shared" si="25"/>
        <v>0</v>
      </c>
      <c r="D242" s="27">
        <f t="shared" si="26"/>
        <v>0</v>
      </c>
      <c r="E242" s="18">
        <f t="shared" si="27"/>
        <v>0</v>
      </c>
      <c r="F242" s="18">
        <f t="shared" si="21"/>
        <v>0</v>
      </c>
      <c r="G242" s="28">
        <f t="shared" si="22"/>
        <v>0</v>
      </c>
    </row>
    <row r="243" spans="1:7" hidden="1" x14ac:dyDescent="0.2">
      <c r="A243" s="3">
        <f t="shared" si="23"/>
        <v>224</v>
      </c>
      <c r="B243" s="18">
        <f t="shared" si="24"/>
        <v>0</v>
      </c>
      <c r="C243" s="27">
        <f t="shared" si="25"/>
        <v>0</v>
      </c>
      <c r="D243" s="27">
        <f t="shared" si="26"/>
        <v>0</v>
      </c>
      <c r="E243" s="18">
        <f t="shared" si="27"/>
        <v>0</v>
      </c>
      <c r="F243" s="18">
        <f t="shared" si="21"/>
        <v>0</v>
      </c>
      <c r="G243" s="28">
        <f t="shared" si="22"/>
        <v>0</v>
      </c>
    </row>
    <row r="244" spans="1:7" hidden="1" x14ac:dyDescent="0.2">
      <c r="A244" s="3">
        <f t="shared" si="23"/>
        <v>225</v>
      </c>
      <c r="B244" s="18">
        <f t="shared" si="24"/>
        <v>0</v>
      </c>
      <c r="C244" s="27">
        <f t="shared" si="25"/>
        <v>0</v>
      </c>
      <c r="D244" s="27">
        <f t="shared" si="26"/>
        <v>0</v>
      </c>
      <c r="E244" s="18">
        <f t="shared" si="27"/>
        <v>0</v>
      </c>
      <c r="F244" s="18">
        <f t="shared" si="21"/>
        <v>0</v>
      </c>
      <c r="G244" s="28">
        <f t="shared" si="22"/>
        <v>0</v>
      </c>
    </row>
    <row r="245" spans="1:7" hidden="1" x14ac:dyDescent="0.2">
      <c r="A245" s="3">
        <f t="shared" si="23"/>
        <v>226</v>
      </c>
      <c r="B245" s="18">
        <f t="shared" si="24"/>
        <v>0</v>
      </c>
      <c r="C245" s="27">
        <f t="shared" si="25"/>
        <v>0</v>
      </c>
      <c r="D245" s="27">
        <f t="shared" si="26"/>
        <v>0</v>
      </c>
      <c r="E245" s="18">
        <f t="shared" si="27"/>
        <v>0</v>
      </c>
      <c r="F245" s="18">
        <f t="shared" si="21"/>
        <v>0</v>
      </c>
      <c r="G245" s="28">
        <f t="shared" si="22"/>
        <v>0</v>
      </c>
    </row>
    <row r="246" spans="1:7" hidden="1" x14ac:dyDescent="0.2">
      <c r="A246" s="3">
        <f t="shared" si="23"/>
        <v>227</v>
      </c>
      <c r="B246" s="18">
        <f t="shared" si="24"/>
        <v>0</v>
      </c>
      <c r="C246" s="27">
        <f t="shared" si="25"/>
        <v>0</v>
      </c>
      <c r="D246" s="27">
        <f t="shared" si="26"/>
        <v>0</v>
      </c>
      <c r="E246" s="18">
        <f t="shared" si="27"/>
        <v>0</v>
      </c>
      <c r="F246" s="18">
        <f t="shared" si="21"/>
        <v>0</v>
      </c>
      <c r="G246" s="28">
        <f t="shared" si="22"/>
        <v>0</v>
      </c>
    </row>
    <row r="247" spans="1:7" hidden="1" x14ac:dyDescent="0.2">
      <c r="A247" s="3">
        <f t="shared" si="23"/>
        <v>228</v>
      </c>
      <c r="B247" s="18">
        <f t="shared" si="24"/>
        <v>0</v>
      </c>
      <c r="C247" s="27">
        <f t="shared" si="25"/>
        <v>0</v>
      </c>
      <c r="D247" s="27">
        <f t="shared" si="26"/>
        <v>0</v>
      </c>
      <c r="E247" s="18">
        <f t="shared" si="27"/>
        <v>0</v>
      </c>
      <c r="F247" s="18">
        <f t="shared" si="21"/>
        <v>0</v>
      </c>
      <c r="G247" s="28">
        <f t="shared" si="22"/>
        <v>0</v>
      </c>
    </row>
    <row r="248" spans="1:7" hidden="1" x14ac:dyDescent="0.2">
      <c r="A248" s="3">
        <f t="shared" si="23"/>
        <v>229</v>
      </c>
      <c r="B248" s="18">
        <f t="shared" si="24"/>
        <v>0</v>
      </c>
      <c r="C248" s="27">
        <f t="shared" si="25"/>
        <v>0</v>
      </c>
      <c r="D248" s="27">
        <f t="shared" si="26"/>
        <v>0</v>
      </c>
      <c r="E248" s="18">
        <f t="shared" si="27"/>
        <v>0</v>
      </c>
      <c r="F248" s="18">
        <f t="shared" si="21"/>
        <v>0</v>
      </c>
      <c r="G248" s="28">
        <f t="shared" si="22"/>
        <v>0</v>
      </c>
    </row>
    <row r="249" spans="1:7" hidden="1" x14ac:dyDescent="0.2">
      <c r="A249" s="3">
        <f t="shared" si="23"/>
        <v>230</v>
      </c>
      <c r="B249" s="18">
        <f t="shared" si="24"/>
        <v>0</v>
      </c>
      <c r="C249" s="27">
        <f t="shared" si="25"/>
        <v>0</v>
      </c>
      <c r="D249" s="27">
        <f t="shared" si="26"/>
        <v>0</v>
      </c>
      <c r="E249" s="18">
        <f t="shared" si="27"/>
        <v>0</v>
      </c>
      <c r="F249" s="18">
        <f t="shared" si="21"/>
        <v>0</v>
      </c>
      <c r="G249" s="28">
        <f t="shared" si="22"/>
        <v>0</v>
      </c>
    </row>
    <row r="250" spans="1:7" hidden="1" x14ac:dyDescent="0.2">
      <c r="A250" s="3">
        <f t="shared" si="23"/>
        <v>231</v>
      </c>
      <c r="B250" s="18">
        <f t="shared" si="24"/>
        <v>0</v>
      </c>
      <c r="C250" s="27">
        <f t="shared" si="25"/>
        <v>0</v>
      </c>
      <c r="D250" s="27">
        <f t="shared" si="26"/>
        <v>0</v>
      </c>
      <c r="E250" s="18">
        <f t="shared" si="27"/>
        <v>0</v>
      </c>
      <c r="F250" s="18">
        <f t="shared" si="21"/>
        <v>0</v>
      </c>
      <c r="G250" s="28">
        <f t="shared" si="22"/>
        <v>0</v>
      </c>
    </row>
    <row r="251" spans="1:7" hidden="1" x14ac:dyDescent="0.2">
      <c r="A251" s="3">
        <f t="shared" si="23"/>
        <v>232</v>
      </c>
      <c r="B251" s="18">
        <f t="shared" si="24"/>
        <v>0</v>
      </c>
      <c r="C251" s="27">
        <f t="shared" si="25"/>
        <v>0</v>
      </c>
      <c r="D251" s="27">
        <f t="shared" si="26"/>
        <v>0</v>
      </c>
      <c r="E251" s="18">
        <f t="shared" si="27"/>
        <v>0</v>
      </c>
      <c r="F251" s="18">
        <f t="shared" si="21"/>
        <v>0</v>
      </c>
      <c r="G251" s="28">
        <f t="shared" si="22"/>
        <v>0</v>
      </c>
    </row>
    <row r="252" spans="1:7" hidden="1" x14ac:dyDescent="0.2">
      <c r="A252" s="3">
        <f t="shared" si="23"/>
        <v>233</v>
      </c>
      <c r="B252" s="18">
        <f t="shared" si="24"/>
        <v>0</v>
      </c>
      <c r="C252" s="27">
        <f t="shared" si="25"/>
        <v>0</v>
      </c>
      <c r="D252" s="27">
        <f t="shared" si="26"/>
        <v>0</v>
      </c>
      <c r="E252" s="18">
        <f t="shared" si="27"/>
        <v>0</v>
      </c>
      <c r="F252" s="18">
        <f t="shared" si="21"/>
        <v>0</v>
      </c>
      <c r="G252" s="28">
        <f t="shared" si="22"/>
        <v>0</v>
      </c>
    </row>
    <row r="253" spans="1:7" hidden="1" x14ac:dyDescent="0.2">
      <c r="A253" s="3">
        <f t="shared" si="23"/>
        <v>234</v>
      </c>
      <c r="B253" s="18">
        <f t="shared" si="24"/>
        <v>0</v>
      </c>
      <c r="C253" s="27">
        <f t="shared" si="25"/>
        <v>0</v>
      </c>
      <c r="D253" s="27">
        <f t="shared" si="26"/>
        <v>0</v>
      </c>
      <c r="E253" s="18">
        <f t="shared" si="27"/>
        <v>0</v>
      </c>
      <c r="F253" s="18">
        <f t="shared" si="21"/>
        <v>0</v>
      </c>
      <c r="G253" s="28">
        <f t="shared" si="22"/>
        <v>0</v>
      </c>
    </row>
    <row r="254" spans="1:7" hidden="1" x14ac:dyDescent="0.2">
      <c r="A254" s="3">
        <f t="shared" si="23"/>
        <v>235</v>
      </c>
      <c r="B254" s="18">
        <f t="shared" si="24"/>
        <v>0</v>
      </c>
      <c r="C254" s="27">
        <f t="shared" si="25"/>
        <v>0</v>
      </c>
      <c r="D254" s="27">
        <f t="shared" si="26"/>
        <v>0</v>
      </c>
      <c r="E254" s="18">
        <f t="shared" si="27"/>
        <v>0</v>
      </c>
      <c r="F254" s="18">
        <f t="shared" si="21"/>
        <v>0</v>
      </c>
      <c r="G254" s="28">
        <f t="shared" si="22"/>
        <v>0</v>
      </c>
    </row>
    <row r="255" spans="1:7" hidden="1" x14ac:dyDescent="0.2">
      <c r="A255" s="3">
        <f t="shared" si="23"/>
        <v>236</v>
      </c>
      <c r="B255" s="18">
        <f t="shared" si="24"/>
        <v>0</v>
      </c>
      <c r="C255" s="27">
        <f t="shared" si="25"/>
        <v>0</v>
      </c>
      <c r="D255" s="27">
        <f t="shared" si="26"/>
        <v>0</v>
      </c>
      <c r="E255" s="18">
        <f t="shared" si="27"/>
        <v>0</v>
      </c>
      <c r="F255" s="18">
        <f t="shared" si="21"/>
        <v>0</v>
      </c>
      <c r="G255" s="28">
        <f t="shared" si="22"/>
        <v>0</v>
      </c>
    </row>
    <row r="256" spans="1:7" hidden="1" x14ac:dyDescent="0.2">
      <c r="A256" s="3">
        <f t="shared" si="23"/>
        <v>237</v>
      </c>
      <c r="B256" s="18">
        <f t="shared" si="24"/>
        <v>0</v>
      </c>
      <c r="C256" s="27">
        <f t="shared" si="25"/>
        <v>0</v>
      </c>
      <c r="D256" s="27">
        <f t="shared" si="26"/>
        <v>0</v>
      </c>
      <c r="E256" s="18">
        <f t="shared" si="27"/>
        <v>0</v>
      </c>
      <c r="F256" s="18">
        <f t="shared" si="21"/>
        <v>0</v>
      </c>
      <c r="G256" s="28">
        <f t="shared" si="22"/>
        <v>0</v>
      </c>
    </row>
    <row r="257" spans="1:7" hidden="1" x14ac:dyDescent="0.2">
      <c r="A257" s="3">
        <f t="shared" si="23"/>
        <v>238</v>
      </c>
      <c r="B257" s="18">
        <f t="shared" si="24"/>
        <v>0</v>
      </c>
      <c r="C257" s="27">
        <f t="shared" si="25"/>
        <v>0</v>
      </c>
      <c r="D257" s="27">
        <f t="shared" si="26"/>
        <v>0</v>
      </c>
      <c r="E257" s="18">
        <f t="shared" si="27"/>
        <v>0</v>
      </c>
      <c r="F257" s="18">
        <f t="shared" si="21"/>
        <v>0</v>
      </c>
      <c r="G257" s="28">
        <f t="shared" si="22"/>
        <v>0</v>
      </c>
    </row>
    <row r="258" spans="1:7" hidden="1" x14ac:dyDescent="0.2">
      <c r="A258" s="3">
        <f t="shared" si="23"/>
        <v>239</v>
      </c>
      <c r="B258" s="18">
        <f t="shared" si="24"/>
        <v>0</v>
      </c>
      <c r="C258" s="27">
        <f t="shared" si="25"/>
        <v>0</v>
      </c>
      <c r="D258" s="27">
        <f t="shared" si="26"/>
        <v>0</v>
      </c>
      <c r="E258" s="18">
        <f t="shared" si="27"/>
        <v>0</v>
      </c>
      <c r="F258" s="18">
        <f t="shared" si="21"/>
        <v>0</v>
      </c>
      <c r="G258" s="28">
        <f t="shared" si="22"/>
        <v>0</v>
      </c>
    </row>
    <row r="259" spans="1:7" hidden="1" x14ac:dyDescent="0.2">
      <c r="A259" s="3">
        <f t="shared" si="23"/>
        <v>240</v>
      </c>
      <c r="B259" s="18">
        <f t="shared" si="24"/>
        <v>0</v>
      </c>
      <c r="C259" s="27">
        <f t="shared" si="25"/>
        <v>0</v>
      </c>
      <c r="D259" s="27">
        <f t="shared" si="26"/>
        <v>0</v>
      </c>
      <c r="E259" s="18">
        <f t="shared" si="27"/>
        <v>0</v>
      </c>
      <c r="F259" s="18">
        <f t="shared" si="21"/>
        <v>0</v>
      </c>
      <c r="G259" s="28">
        <f t="shared" si="22"/>
        <v>0</v>
      </c>
    </row>
    <row r="260" spans="1:7" hidden="1" x14ac:dyDescent="0.2">
      <c r="A260" s="3">
        <f t="shared" si="23"/>
        <v>241</v>
      </c>
      <c r="B260" s="18">
        <f t="shared" si="24"/>
        <v>0</v>
      </c>
      <c r="C260" s="27">
        <f t="shared" si="25"/>
        <v>0</v>
      </c>
      <c r="D260" s="27">
        <f t="shared" si="26"/>
        <v>0</v>
      </c>
      <c r="E260" s="18">
        <f t="shared" si="27"/>
        <v>0</v>
      </c>
      <c r="F260" s="18">
        <f t="shared" si="21"/>
        <v>0</v>
      </c>
      <c r="G260" s="28">
        <f t="shared" si="22"/>
        <v>0</v>
      </c>
    </row>
    <row r="261" spans="1:7" hidden="1" x14ac:dyDescent="0.2">
      <c r="A261" s="3">
        <f t="shared" si="23"/>
        <v>242</v>
      </c>
      <c r="B261" s="18">
        <f t="shared" si="24"/>
        <v>0</v>
      </c>
      <c r="C261" s="27">
        <f t="shared" si="25"/>
        <v>0</v>
      </c>
      <c r="D261" s="27">
        <f t="shared" si="26"/>
        <v>0</v>
      </c>
      <c r="E261" s="18">
        <f t="shared" si="27"/>
        <v>0</v>
      </c>
      <c r="F261" s="18">
        <f t="shared" si="21"/>
        <v>0</v>
      </c>
      <c r="G261" s="28">
        <f t="shared" si="22"/>
        <v>0</v>
      </c>
    </row>
    <row r="262" spans="1:7" hidden="1" x14ac:dyDescent="0.2">
      <c r="A262" s="3">
        <f t="shared" si="23"/>
        <v>243</v>
      </c>
      <c r="B262" s="18">
        <f t="shared" si="24"/>
        <v>0</v>
      </c>
      <c r="C262" s="27">
        <f t="shared" si="25"/>
        <v>0</v>
      </c>
      <c r="D262" s="27">
        <f t="shared" si="26"/>
        <v>0</v>
      </c>
      <c r="E262" s="18">
        <f t="shared" si="27"/>
        <v>0</v>
      </c>
      <c r="F262" s="18">
        <f t="shared" si="21"/>
        <v>0</v>
      </c>
      <c r="G262" s="28">
        <f t="shared" si="22"/>
        <v>0</v>
      </c>
    </row>
    <row r="263" spans="1:7" hidden="1" x14ac:dyDescent="0.2">
      <c r="A263" s="3">
        <f t="shared" si="23"/>
        <v>244</v>
      </c>
      <c r="B263" s="18">
        <f t="shared" si="24"/>
        <v>0</v>
      </c>
      <c r="C263" s="27">
        <f t="shared" si="25"/>
        <v>0</v>
      </c>
      <c r="D263" s="27">
        <f t="shared" si="26"/>
        <v>0</v>
      </c>
      <c r="E263" s="18">
        <f t="shared" si="27"/>
        <v>0</v>
      </c>
      <c r="F263" s="18">
        <f t="shared" si="21"/>
        <v>0</v>
      </c>
      <c r="G263" s="28">
        <f t="shared" si="22"/>
        <v>0</v>
      </c>
    </row>
    <row r="264" spans="1:7" hidden="1" x14ac:dyDescent="0.2">
      <c r="A264" s="3">
        <f t="shared" si="23"/>
        <v>245</v>
      </c>
      <c r="B264" s="18">
        <f t="shared" si="24"/>
        <v>0</v>
      </c>
      <c r="C264" s="27">
        <f t="shared" si="25"/>
        <v>0</v>
      </c>
      <c r="D264" s="27">
        <f t="shared" si="26"/>
        <v>0</v>
      </c>
      <c r="E264" s="18">
        <f t="shared" si="27"/>
        <v>0</v>
      </c>
      <c r="F264" s="18">
        <f t="shared" si="21"/>
        <v>0</v>
      </c>
      <c r="G264" s="28">
        <f t="shared" si="22"/>
        <v>0</v>
      </c>
    </row>
    <row r="265" spans="1:7" hidden="1" x14ac:dyDescent="0.2">
      <c r="A265" s="3">
        <f t="shared" si="23"/>
        <v>246</v>
      </c>
      <c r="B265" s="18">
        <f t="shared" si="24"/>
        <v>0</v>
      </c>
      <c r="C265" s="27">
        <f t="shared" si="25"/>
        <v>0</v>
      </c>
      <c r="D265" s="27">
        <f t="shared" si="26"/>
        <v>0</v>
      </c>
      <c r="E265" s="18">
        <f t="shared" si="27"/>
        <v>0</v>
      </c>
      <c r="F265" s="18">
        <f t="shared" si="21"/>
        <v>0</v>
      </c>
      <c r="G265" s="28">
        <f t="shared" si="22"/>
        <v>0</v>
      </c>
    </row>
    <row r="266" spans="1:7" hidden="1" x14ac:dyDescent="0.2">
      <c r="A266" s="3">
        <f t="shared" si="23"/>
        <v>247</v>
      </c>
      <c r="B266" s="18">
        <f t="shared" si="24"/>
        <v>0</v>
      </c>
      <c r="C266" s="27">
        <f t="shared" si="25"/>
        <v>0</v>
      </c>
      <c r="D266" s="27">
        <f t="shared" si="26"/>
        <v>0</v>
      </c>
      <c r="E266" s="18">
        <f t="shared" si="27"/>
        <v>0</v>
      </c>
      <c r="F266" s="18">
        <f t="shared" si="21"/>
        <v>0</v>
      </c>
      <c r="G266" s="28">
        <f t="shared" si="22"/>
        <v>0</v>
      </c>
    </row>
    <row r="267" spans="1:7" hidden="1" x14ac:dyDescent="0.2">
      <c r="A267" s="3">
        <f t="shared" si="23"/>
        <v>248</v>
      </c>
      <c r="B267" s="18">
        <f t="shared" si="24"/>
        <v>0</v>
      </c>
      <c r="C267" s="27">
        <f t="shared" si="25"/>
        <v>0</v>
      </c>
      <c r="D267" s="27">
        <f t="shared" si="26"/>
        <v>0</v>
      </c>
      <c r="E267" s="18">
        <f t="shared" si="27"/>
        <v>0</v>
      </c>
      <c r="F267" s="18">
        <f t="shared" si="21"/>
        <v>0</v>
      </c>
      <c r="G267" s="28">
        <f t="shared" si="22"/>
        <v>0</v>
      </c>
    </row>
    <row r="268" spans="1:7" hidden="1" x14ac:dyDescent="0.2">
      <c r="A268" s="3">
        <f t="shared" si="23"/>
        <v>249</v>
      </c>
      <c r="B268" s="18">
        <f t="shared" si="24"/>
        <v>0</v>
      </c>
      <c r="C268" s="27">
        <f t="shared" si="25"/>
        <v>0</v>
      </c>
      <c r="D268" s="27">
        <f t="shared" si="26"/>
        <v>0</v>
      </c>
      <c r="E268" s="18">
        <f t="shared" si="27"/>
        <v>0</v>
      </c>
      <c r="F268" s="18">
        <f t="shared" si="21"/>
        <v>0</v>
      </c>
      <c r="G268" s="28">
        <f t="shared" si="22"/>
        <v>0</v>
      </c>
    </row>
    <row r="269" spans="1:7" hidden="1" x14ac:dyDescent="0.2">
      <c r="A269" s="3">
        <f t="shared" si="23"/>
        <v>250</v>
      </c>
      <c r="B269" s="18">
        <f t="shared" si="24"/>
        <v>0</v>
      </c>
      <c r="C269" s="27">
        <f t="shared" si="25"/>
        <v>0</v>
      </c>
      <c r="D269" s="27">
        <f t="shared" si="26"/>
        <v>0</v>
      </c>
      <c r="E269" s="18">
        <f t="shared" si="27"/>
        <v>0</v>
      </c>
      <c r="F269" s="18">
        <f t="shared" si="21"/>
        <v>0</v>
      </c>
      <c r="G269" s="28">
        <f t="shared" si="22"/>
        <v>0</v>
      </c>
    </row>
    <row r="270" spans="1:7" hidden="1" x14ac:dyDescent="0.2">
      <c r="A270" s="3">
        <f t="shared" si="23"/>
        <v>251</v>
      </c>
      <c r="B270" s="18">
        <f t="shared" si="24"/>
        <v>0</v>
      </c>
      <c r="C270" s="27">
        <f t="shared" si="25"/>
        <v>0</v>
      </c>
      <c r="D270" s="27">
        <f t="shared" si="26"/>
        <v>0</v>
      </c>
      <c r="E270" s="18">
        <f t="shared" si="27"/>
        <v>0</v>
      </c>
      <c r="F270" s="18">
        <f t="shared" si="21"/>
        <v>0</v>
      </c>
      <c r="G270" s="28">
        <f t="shared" si="22"/>
        <v>0</v>
      </c>
    </row>
    <row r="271" spans="1:7" hidden="1" x14ac:dyDescent="0.2">
      <c r="A271" s="3">
        <f t="shared" si="23"/>
        <v>252</v>
      </c>
      <c r="B271" s="18">
        <f t="shared" si="24"/>
        <v>0</v>
      </c>
      <c r="C271" s="27">
        <f t="shared" si="25"/>
        <v>0</v>
      </c>
      <c r="D271" s="27">
        <f t="shared" si="26"/>
        <v>0</v>
      </c>
      <c r="E271" s="18">
        <f t="shared" si="27"/>
        <v>0</v>
      </c>
      <c r="F271" s="18">
        <f t="shared" si="21"/>
        <v>0</v>
      </c>
      <c r="G271" s="28">
        <f t="shared" si="22"/>
        <v>0</v>
      </c>
    </row>
    <row r="272" spans="1:7" hidden="1" x14ac:dyDescent="0.2">
      <c r="A272" s="3">
        <f t="shared" si="23"/>
        <v>253</v>
      </c>
      <c r="B272" s="18">
        <f t="shared" si="24"/>
        <v>0</v>
      </c>
      <c r="C272" s="27">
        <f t="shared" si="25"/>
        <v>0</v>
      </c>
      <c r="D272" s="27">
        <f t="shared" si="26"/>
        <v>0</v>
      </c>
      <c r="E272" s="18">
        <f t="shared" si="27"/>
        <v>0</v>
      </c>
      <c r="F272" s="18">
        <f t="shared" si="21"/>
        <v>0</v>
      </c>
      <c r="G272" s="28">
        <f t="shared" si="22"/>
        <v>0</v>
      </c>
    </row>
    <row r="273" spans="1:7" hidden="1" x14ac:dyDescent="0.2">
      <c r="A273" s="3">
        <f t="shared" si="23"/>
        <v>254</v>
      </c>
      <c r="B273" s="18">
        <f t="shared" si="24"/>
        <v>0</v>
      </c>
      <c r="C273" s="27">
        <f t="shared" si="25"/>
        <v>0</v>
      </c>
      <c r="D273" s="27">
        <f t="shared" si="26"/>
        <v>0</v>
      </c>
      <c r="E273" s="18">
        <f t="shared" si="27"/>
        <v>0</v>
      </c>
      <c r="F273" s="18">
        <f t="shared" si="21"/>
        <v>0</v>
      </c>
      <c r="G273" s="28">
        <f t="shared" si="22"/>
        <v>0</v>
      </c>
    </row>
    <row r="274" spans="1:7" hidden="1" x14ac:dyDescent="0.2">
      <c r="A274" s="3">
        <f t="shared" si="23"/>
        <v>255</v>
      </c>
      <c r="B274" s="18">
        <f t="shared" si="24"/>
        <v>0</v>
      </c>
      <c r="C274" s="27">
        <f t="shared" si="25"/>
        <v>0</v>
      </c>
      <c r="D274" s="27">
        <f t="shared" si="26"/>
        <v>0</v>
      </c>
      <c r="E274" s="18">
        <f t="shared" si="27"/>
        <v>0</v>
      </c>
      <c r="F274" s="18">
        <f t="shared" si="21"/>
        <v>0</v>
      </c>
      <c r="G274" s="28">
        <f t="shared" si="22"/>
        <v>0</v>
      </c>
    </row>
    <row r="275" spans="1:7" hidden="1" x14ac:dyDescent="0.2">
      <c r="A275" s="3">
        <f t="shared" si="23"/>
        <v>256</v>
      </c>
      <c r="B275" s="18">
        <f t="shared" si="24"/>
        <v>0</v>
      </c>
      <c r="C275" s="27">
        <f t="shared" si="25"/>
        <v>0</v>
      </c>
      <c r="D275" s="27">
        <f t="shared" si="26"/>
        <v>0</v>
      </c>
      <c r="E275" s="18">
        <f t="shared" si="27"/>
        <v>0</v>
      </c>
      <c r="F275" s="18">
        <f t="shared" si="21"/>
        <v>0</v>
      </c>
      <c r="G275" s="28">
        <f t="shared" si="22"/>
        <v>0</v>
      </c>
    </row>
    <row r="276" spans="1:7" hidden="1" x14ac:dyDescent="0.2">
      <c r="A276" s="3">
        <f t="shared" si="23"/>
        <v>257</v>
      </c>
      <c r="B276" s="18">
        <f t="shared" si="24"/>
        <v>0</v>
      </c>
      <c r="C276" s="27">
        <f t="shared" si="25"/>
        <v>0</v>
      </c>
      <c r="D276" s="27">
        <f t="shared" si="26"/>
        <v>0</v>
      </c>
      <c r="E276" s="18">
        <f t="shared" si="27"/>
        <v>0</v>
      </c>
      <c r="F276" s="18">
        <f t="shared" ref="F276:F339" si="28">IF(A276=$D$10,$D$2,0)</f>
        <v>0</v>
      </c>
      <c r="G276" s="28">
        <f t="shared" ref="G276:G339" si="29">B276-F276</f>
        <v>0</v>
      </c>
    </row>
    <row r="277" spans="1:7" hidden="1" x14ac:dyDescent="0.2">
      <c r="A277" s="3">
        <f t="shared" ref="A277:A340" si="30">A276+1</f>
        <v>258</v>
      </c>
      <c r="B277" s="18">
        <f t="shared" ref="B277:B340" si="31">B276-F276</f>
        <v>0</v>
      </c>
      <c r="C277" s="27">
        <f t="shared" ref="C277:C340" si="32">IF(D277=0,0,D277+$D$13)</f>
        <v>0</v>
      </c>
      <c r="D277" s="27">
        <f t="shared" ref="D277:D340" si="33">E277+F277</f>
        <v>0</v>
      </c>
      <c r="E277" s="18">
        <f t="shared" ref="E277:E340" si="34">IF(B277&gt;0,E276,0)</f>
        <v>0</v>
      </c>
      <c r="F277" s="18">
        <f t="shared" si="28"/>
        <v>0</v>
      </c>
      <c r="G277" s="28">
        <f t="shared" si="29"/>
        <v>0</v>
      </c>
    </row>
    <row r="278" spans="1:7" hidden="1" x14ac:dyDescent="0.2">
      <c r="A278" s="3">
        <f t="shared" si="30"/>
        <v>259</v>
      </c>
      <c r="B278" s="18">
        <f t="shared" si="31"/>
        <v>0</v>
      </c>
      <c r="C278" s="27">
        <f t="shared" si="32"/>
        <v>0</v>
      </c>
      <c r="D278" s="27">
        <f t="shared" si="33"/>
        <v>0</v>
      </c>
      <c r="E278" s="18">
        <f t="shared" si="34"/>
        <v>0</v>
      </c>
      <c r="F278" s="18">
        <f t="shared" si="28"/>
        <v>0</v>
      </c>
      <c r="G278" s="28">
        <f t="shared" si="29"/>
        <v>0</v>
      </c>
    </row>
    <row r="279" spans="1:7" hidden="1" x14ac:dyDescent="0.2">
      <c r="A279" s="3">
        <f t="shared" si="30"/>
        <v>260</v>
      </c>
      <c r="B279" s="18">
        <f t="shared" si="31"/>
        <v>0</v>
      </c>
      <c r="C279" s="27">
        <f t="shared" si="32"/>
        <v>0</v>
      </c>
      <c r="D279" s="27">
        <f t="shared" si="33"/>
        <v>0</v>
      </c>
      <c r="E279" s="18">
        <f t="shared" si="34"/>
        <v>0</v>
      </c>
      <c r="F279" s="18">
        <f t="shared" si="28"/>
        <v>0</v>
      </c>
      <c r="G279" s="28">
        <f t="shared" si="29"/>
        <v>0</v>
      </c>
    </row>
    <row r="280" spans="1:7" hidden="1" x14ac:dyDescent="0.2">
      <c r="A280" s="3">
        <f t="shared" si="30"/>
        <v>261</v>
      </c>
      <c r="B280" s="18">
        <f t="shared" si="31"/>
        <v>0</v>
      </c>
      <c r="C280" s="27">
        <f t="shared" si="32"/>
        <v>0</v>
      </c>
      <c r="D280" s="27">
        <f t="shared" si="33"/>
        <v>0</v>
      </c>
      <c r="E280" s="18">
        <f t="shared" si="34"/>
        <v>0</v>
      </c>
      <c r="F280" s="18">
        <f t="shared" si="28"/>
        <v>0</v>
      </c>
      <c r="G280" s="28">
        <f t="shared" si="29"/>
        <v>0</v>
      </c>
    </row>
    <row r="281" spans="1:7" hidden="1" x14ac:dyDescent="0.2">
      <c r="A281" s="3">
        <f t="shared" si="30"/>
        <v>262</v>
      </c>
      <c r="B281" s="18">
        <f t="shared" si="31"/>
        <v>0</v>
      </c>
      <c r="C281" s="27">
        <f t="shared" si="32"/>
        <v>0</v>
      </c>
      <c r="D281" s="27">
        <f t="shared" si="33"/>
        <v>0</v>
      </c>
      <c r="E281" s="18">
        <f t="shared" si="34"/>
        <v>0</v>
      </c>
      <c r="F281" s="18">
        <f t="shared" si="28"/>
        <v>0</v>
      </c>
      <c r="G281" s="28">
        <f t="shared" si="29"/>
        <v>0</v>
      </c>
    </row>
    <row r="282" spans="1:7" hidden="1" x14ac:dyDescent="0.2">
      <c r="A282" s="3">
        <f t="shared" si="30"/>
        <v>263</v>
      </c>
      <c r="B282" s="18">
        <f t="shared" si="31"/>
        <v>0</v>
      </c>
      <c r="C282" s="27">
        <f t="shared" si="32"/>
        <v>0</v>
      </c>
      <c r="D282" s="27">
        <f t="shared" si="33"/>
        <v>0</v>
      </c>
      <c r="E282" s="18">
        <f t="shared" si="34"/>
        <v>0</v>
      </c>
      <c r="F282" s="18">
        <f t="shared" si="28"/>
        <v>0</v>
      </c>
      <c r="G282" s="28">
        <f t="shared" si="29"/>
        <v>0</v>
      </c>
    </row>
    <row r="283" spans="1:7" hidden="1" x14ac:dyDescent="0.2">
      <c r="A283" s="3">
        <f t="shared" si="30"/>
        <v>264</v>
      </c>
      <c r="B283" s="18">
        <f t="shared" si="31"/>
        <v>0</v>
      </c>
      <c r="C283" s="27">
        <f t="shared" si="32"/>
        <v>0</v>
      </c>
      <c r="D283" s="27">
        <f t="shared" si="33"/>
        <v>0</v>
      </c>
      <c r="E283" s="18">
        <f t="shared" si="34"/>
        <v>0</v>
      </c>
      <c r="F283" s="18">
        <f t="shared" si="28"/>
        <v>0</v>
      </c>
      <c r="G283" s="28">
        <f t="shared" si="29"/>
        <v>0</v>
      </c>
    </row>
    <row r="284" spans="1:7" hidden="1" x14ac:dyDescent="0.2">
      <c r="A284" s="3">
        <f t="shared" si="30"/>
        <v>265</v>
      </c>
      <c r="B284" s="18">
        <f t="shared" si="31"/>
        <v>0</v>
      </c>
      <c r="C284" s="27">
        <f t="shared" si="32"/>
        <v>0</v>
      </c>
      <c r="D284" s="27">
        <f t="shared" si="33"/>
        <v>0</v>
      </c>
      <c r="E284" s="18">
        <f t="shared" si="34"/>
        <v>0</v>
      </c>
      <c r="F284" s="18">
        <f t="shared" si="28"/>
        <v>0</v>
      </c>
      <c r="G284" s="28">
        <f t="shared" si="29"/>
        <v>0</v>
      </c>
    </row>
    <row r="285" spans="1:7" hidden="1" x14ac:dyDescent="0.2">
      <c r="A285" s="3">
        <f t="shared" si="30"/>
        <v>266</v>
      </c>
      <c r="B285" s="18">
        <f t="shared" si="31"/>
        <v>0</v>
      </c>
      <c r="C285" s="27">
        <f t="shared" si="32"/>
        <v>0</v>
      </c>
      <c r="D285" s="27">
        <f t="shared" si="33"/>
        <v>0</v>
      </c>
      <c r="E285" s="18">
        <f t="shared" si="34"/>
        <v>0</v>
      </c>
      <c r="F285" s="18">
        <f t="shared" si="28"/>
        <v>0</v>
      </c>
      <c r="G285" s="28">
        <f t="shared" si="29"/>
        <v>0</v>
      </c>
    </row>
    <row r="286" spans="1:7" hidden="1" x14ac:dyDescent="0.2">
      <c r="A286" s="3">
        <f t="shared" si="30"/>
        <v>267</v>
      </c>
      <c r="B286" s="18">
        <f t="shared" si="31"/>
        <v>0</v>
      </c>
      <c r="C286" s="27">
        <f t="shared" si="32"/>
        <v>0</v>
      </c>
      <c r="D286" s="27">
        <f t="shared" si="33"/>
        <v>0</v>
      </c>
      <c r="E286" s="18">
        <f t="shared" si="34"/>
        <v>0</v>
      </c>
      <c r="F286" s="18">
        <f t="shared" si="28"/>
        <v>0</v>
      </c>
      <c r="G286" s="28">
        <f t="shared" si="29"/>
        <v>0</v>
      </c>
    </row>
    <row r="287" spans="1:7" hidden="1" x14ac:dyDescent="0.2">
      <c r="A287" s="3">
        <f t="shared" si="30"/>
        <v>268</v>
      </c>
      <c r="B287" s="18">
        <f t="shared" si="31"/>
        <v>0</v>
      </c>
      <c r="C287" s="27">
        <f t="shared" si="32"/>
        <v>0</v>
      </c>
      <c r="D287" s="27">
        <f t="shared" si="33"/>
        <v>0</v>
      </c>
      <c r="E287" s="18">
        <f t="shared" si="34"/>
        <v>0</v>
      </c>
      <c r="F287" s="18">
        <f t="shared" si="28"/>
        <v>0</v>
      </c>
      <c r="G287" s="28">
        <f t="shared" si="29"/>
        <v>0</v>
      </c>
    </row>
    <row r="288" spans="1:7" hidden="1" x14ac:dyDescent="0.2">
      <c r="A288" s="3">
        <f t="shared" si="30"/>
        <v>269</v>
      </c>
      <c r="B288" s="18">
        <f t="shared" si="31"/>
        <v>0</v>
      </c>
      <c r="C288" s="27">
        <f t="shared" si="32"/>
        <v>0</v>
      </c>
      <c r="D288" s="27">
        <f t="shared" si="33"/>
        <v>0</v>
      </c>
      <c r="E288" s="18">
        <f t="shared" si="34"/>
        <v>0</v>
      </c>
      <c r="F288" s="18">
        <f t="shared" si="28"/>
        <v>0</v>
      </c>
      <c r="G288" s="28">
        <f t="shared" si="29"/>
        <v>0</v>
      </c>
    </row>
    <row r="289" spans="1:7" hidden="1" x14ac:dyDescent="0.2">
      <c r="A289" s="3">
        <f t="shared" si="30"/>
        <v>270</v>
      </c>
      <c r="B289" s="18">
        <f t="shared" si="31"/>
        <v>0</v>
      </c>
      <c r="C289" s="27">
        <f t="shared" si="32"/>
        <v>0</v>
      </c>
      <c r="D289" s="27">
        <f t="shared" si="33"/>
        <v>0</v>
      </c>
      <c r="E289" s="18">
        <f t="shared" si="34"/>
        <v>0</v>
      </c>
      <c r="F289" s="18">
        <f t="shared" si="28"/>
        <v>0</v>
      </c>
      <c r="G289" s="28">
        <f t="shared" si="29"/>
        <v>0</v>
      </c>
    </row>
    <row r="290" spans="1:7" hidden="1" x14ac:dyDescent="0.2">
      <c r="A290" s="3">
        <f t="shared" si="30"/>
        <v>271</v>
      </c>
      <c r="B290" s="18">
        <f t="shared" si="31"/>
        <v>0</v>
      </c>
      <c r="C290" s="27">
        <f t="shared" si="32"/>
        <v>0</v>
      </c>
      <c r="D290" s="27">
        <f t="shared" si="33"/>
        <v>0</v>
      </c>
      <c r="E290" s="18">
        <f t="shared" si="34"/>
        <v>0</v>
      </c>
      <c r="F290" s="18">
        <f t="shared" si="28"/>
        <v>0</v>
      </c>
      <c r="G290" s="28">
        <f t="shared" si="29"/>
        <v>0</v>
      </c>
    </row>
    <row r="291" spans="1:7" hidden="1" x14ac:dyDescent="0.2">
      <c r="A291" s="3">
        <f t="shared" si="30"/>
        <v>272</v>
      </c>
      <c r="B291" s="18">
        <f t="shared" si="31"/>
        <v>0</v>
      </c>
      <c r="C291" s="27">
        <f t="shared" si="32"/>
        <v>0</v>
      </c>
      <c r="D291" s="27">
        <f t="shared" si="33"/>
        <v>0</v>
      </c>
      <c r="E291" s="18">
        <f t="shared" si="34"/>
        <v>0</v>
      </c>
      <c r="F291" s="18">
        <f t="shared" si="28"/>
        <v>0</v>
      </c>
      <c r="G291" s="28">
        <f t="shared" si="29"/>
        <v>0</v>
      </c>
    </row>
    <row r="292" spans="1:7" hidden="1" x14ac:dyDescent="0.2">
      <c r="A292" s="3">
        <f t="shared" si="30"/>
        <v>273</v>
      </c>
      <c r="B292" s="18">
        <f t="shared" si="31"/>
        <v>0</v>
      </c>
      <c r="C292" s="27">
        <f t="shared" si="32"/>
        <v>0</v>
      </c>
      <c r="D292" s="27">
        <f t="shared" si="33"/>
        <v>0</v>
      </c>
      <c r="E292" s="18">
        <f t="shared" si="34"/>
        <v>0</v>
      </c>
      <c r="F292" s="18">
        <f t="shared" si="28"/>
        <v>0</v>
      </c>
      <c r="G292" s="28">
        <f t="shared" si="29"/>
        <v>0</v>
      </c>
    </row>
    <row r="293" spans="1:7" hidden="1" x14ac:dyDescent="0.2">
      <c r="A293" s="3">
        <f t="shared" si="30"/>
        <v>274</v>
      </c>
      <c r="B293" s="18">
        <f t="shared" si="31"/>
        <v>0</v>
      </c>
      <c r="C293" s="27">
        <f t="shared" si="32"/>
        <v>0</v>
      </c>
      <c r="D293" s="27">
        <f t="shared" si="33"/>
        <v>0</v>
      </c>
      <c r="E293" s="18">
        <f t="shared" si="34"/>
        <v>0</v>
      </c>
      <c r="F293" s="18">
        <f t="shared" si="28"/>
        <v>0</v>
      </c>
      <c r="G293" s="28">
        <f t="shared" si="29"/>
        <v>0</v>
      </c>
    </row>
    <row r="294" spans="1:7" hidden="1" x14ac:dyDescent="0.2">
      <c r="A294" s="3">
        <f t="shared" si="30"/>
        <v>275</v>
      </c>
      <c r="B294" s="18">
        <f t="shared" si="31"/>
        <v>0</v>
      </c>
      <c r="C294" s="27">
        <f t="shared" si="32"/>
        <v>0</v>
      </c>
      <c r="D294" s="27">
        <f t="shared" si="33"/>
        <v>0</v>
      </c>
      <c r="E294" s="18">
        <f t="shared" si="34"/>
        <v>0</v>
      </c>
      <c r="F294" s="18">
        <f t="shared" si="28"/>
        <v>0</v>
      </c>
      <c r="G294" s="28">
        <f t="shared" si="29"/>
        <v>0</v>
      </c>
    </row>
    <row r="295" spans="1:7" hidden="1" x14ac:dyDescent="0.2">
      <c r="A295" s="3">
        <f t="shared" si="30"/>
        <v>276</v>
      </c>
      <c r="B295" s="18">
        <f t="shared" si="31"/>
        <v>0</v>
      </c>
      <c r="C295" s="27">
        <f t="shared" si="32"/>
        <v>0</v>
      </c>
      <c r="D295" s="27">
        <f t="shared" si="33"/>
        <v>0</v>
      </c>
      <c r="E295" s="18">
        <f t="shared" si="34"/>
        <v>0</v>
      </c>
      <c r="F295" s="18">
        <f t="shared" si="28"/>
        <v>0</v>
      </c>
      <c r="G295" s="28">
        <f t="shared" si="29"/>
        <v>0</v>
      </c>
    </row>
    <row r="296" spans="1:7" hidden="1" x14ac:dyDescent="0.2">
      <c r="A296" s="3">
        <f t="shared" si="30"/>
        <v>277</v>
      </c>
      <c r="B296" s="18">
        <f t="shared" si="31"/>
        <v>0</v>
      </c>
      <c r="C296" s="27">
        <f t="shared" si="32"/>
        <v>0</v>
      </c>
      <c r="D296" s="27">
        <f t="shared" si="33"/>
        <v>0</v>
      </c>
      <c r="E296" s="18">
        <f t="shared" si="34"/>
        <v>0</v>
      </c>
      <c r="F296" s="18">
        <f t="shared" si="28"/>
        <v>0</v>
      </c>
      <c r="G296" s="28">
        <f t="shared" si="29"/>
        <v>0</v>
      </c>
    </row>
    <row r="297" spans="1:7" hidden="1" x14ac:dyDescent="0.2">
      <c r="A297" s="3">
        <f t="shared" si="30"/>
        <v>278</v>
      </c>
      <c r="B297" s="18">
        <f t="shared" si="31"/>
        <v>0</v>
      </c>
      <c r="C297" s="27">
        <f t="shared" si="32"/>
        <v>0</v>
      </c>
      <c r="D297" s="27">
        <f t="shared" si="33"/>
        <v>0</v>
      </c>
      <c r="E297" s="18">
        <f t="shared" si="34"/>
        <v>0</v>
      </c>
      <c r="F297" s="18">
        <f t="shared" si="28"/>
        <v>0</v>
      </c>
      <c r="G297" s="28">
        <f t="shared" si="29"/>
        <v>0</v>
      </c>
    </row>
    <row r="298" spans="1:7" hidden="1" x14ac:dyDescent="0.2">
      <c r="A298" s="3">
        <f t="shared" si="30"/>
        <v>279</v>
      </c>
      <c r="B298" s="18">
        <f t="shared" si="31"/>
        <v>0</v>
      </c>
      <c r="C298" s="27">
        <f t="shared" si="32"/>
        <v>0</v>
      </c>
      <c r="D298" s="27">
        <f t="shared" si="33"/>
        <v>0</v>
      </c>
      <c r="E298" s="18">
        <f t="shared" si="34"/>
        <v>0</v>
      </c>
      <c r="F298" s="18">
        <f t="shared" si="28"/>
        <v>0</v>
      </c>
      <c r="G298" s="28">
        <f t="shared" si="29"/>
        <v>0</v>
      </c>
    </row>
    <row r="299" spans="1:7" hidden="1" x14ac:dyDescent="0.2">
      <c r="A299" s="3">
        <f t="shared" si="30"/>
        <v>280</v>
      </c>
      <c r="B299" s="18">
        <f t="shared" si="31"/>
        <v>0</v>
      </c>
      <c r="C299" s="27">
        <f t="shared" si="32"/>
        <v>0</v>
      </c>
      <c r="D299" s="27">
        <f t="shared" si="33"/>
        <v>0</v>
      </c>
      <c r="E299" s="18">
        <f t="shared" si="34"/>
        <v>0</v>
      </c>
      <c r="F299" s="18">
        <f t="shared" si="28"/>
        <v>0</v>
      </c>
      <c r="G299" s="28">
        <f t="shared" si="29"/>
        <v>0</v>
      </c>
    </row>
    <row r="300" spans="1:7" hidden="1" x14ac:dyDescent="0.2">
      <c r="A300" s="3">
        <f t="shared" si="30"/>
        <v>281</v>
      </c>
      <c r="B300" s="18">
        <f t="shared" si="31"/>
        <v>0</v>
      </c>
      <c r="C300" s="27">
        <f t="shared" si="32"/>
        <v>0</v>
      </c>
      <c r="D300" s="27">
        <f t="shared" si="33"/>
        <v>0</v>
      </c>
      <c r="E300" s="18">
        <f t="shared" si="34"/>
        <v>0</v>
      </c>
      <c r="F300" s="18">
        <f t="shared" si="28"/>
        <v>0</v>
      </c>
      <c r="G300" s="28">
        <f t="shared" si="29"/>
        <v>0</v>
      </c>
    </row>
    <row r="301" spans="1:7" hidden="1" x14ac:dyDescent="0.2">
      <c r="A301" s="3">
        <f t="shared" si="30"/>
        <v>282</v>
      </c>
      <c r="B301" s="18">
        <f t="shared" si="31"/>
        <v>0</v>
      </c>
      <c r="C301" s="27">
        <f t="shared" si="32"/>
        <v>0</v>
      </c>
      <c r="D301" s="27">
        <f t="shared" si="33"/>
        <v>0</v>
      </c>
      <c r="E301" s="18">
        <f t="shared" si="34"/>
        <v>0</v>
      </c>
      <c r="F301" s="18">
        <f t="shared" si="28"/>
        <v>0</v>
      </c>
      <c r="G301" s="28">
        <f t="shared" si="29"/>
        <v>0</v>
      </c>
    </row>
    <row r="302" spans="1:7" hidden="1" x14ac:dyDescent="0.2">
      <c r="A302" s="3">
        <f t="shared" si="30"/>
        <v>283</v>
      </c>
      <c r="B302" s="18">
        <f t="shared" si="31"/>
        <v>0</v>
      </c>
      <c r="C302" s="27">
        <f t="shared" si="32"/>
        <v>0</v>
      </c>
      <c r="D302" s="27">
        <f t="shared" si="33"/>
        <v>0</v>
      </c>
      <c r="E302" s="18">
        <f t="shared" si="34"/>
        <v>0</v>
      </c>
      <c r="F302" s="18">
        <f t="shared" si="28"/>
        <v>0</v>
      </c>
      <c r="G302" s="28">
        <f t="shared" si="29"/>
        <v>0</v>
      </c>
    </row>
    <row r="303" spans="1:7" hidden="1" x14ac:dyDescent="0.2">
      <c r="A303" s="3">
        <f t="shared" si="30"/>
        <v>284</v>
      </c>
      <c r="B303" s="18">
        <f t="shared" si="31"/>
        <v>0</v>
      </c>
      <c r="C303" s="27">
        <f t="shared" si="32"/>
        <v>0</v>
      </c>
      <c r="D303" s="27">
        <f t="shared" si="33"/>
        <v>0</v>
      </c>
      <c r="E303" s="18">
        <f t="shared" si="34"/>
        <v>0</v>
      </c>
      <c r="F303" s="18">
        <f t="shared" si="28"/>
        <v>0</v>
      </c>
      <c r="G303" s="28">
        <f t="shared" si="29"/>
        <v>0</v>
      </c>
    </row>
    <row r="304" spans="1:7" hidden="1" x14ac:dyDescent="0.2">
      <c r="A304" s="3">
        <f t="shared" si="30"/>
        <v>285</v>
      </c>
      <c r="B304" s="18">
        <f t="shared" si="31"/>
        <v>0</v>
      </c>
      <c r="C304" s="27">
        <f t="shared" si="32"/>
        <v>0</v>
      </c>
      <c r="D304" s="27">
        <f t="shared" si="33"/>
        <v>0</v>
      </c>
      <c r="E304" s="18">
        <f t="shared" si="34"/>
        <v>0</v>
      </c>
      <c r="F304" s="18">
        <f t="shared" si="28"/>
        <v>0</v>
      </c>
      <c r="G304" s="28">
        <f t="shared" si="29"/>
        <v>0</v>
      </c>
    </row>
    <row r="305" spans="1:7" hidden="1" x14ac:dyDescent="0.2">
      <c r="A305" s="3">
        <f t="shared" si="30"/>
        <v>286</v>
      </c>
      <c r="B305" s="18">
        <f t="shared" si="31"/>
        <v>0</v>
      </c>
      <c r="C305" s="27">
        <f t="shared" si="32"/>
        <v>0</v>
      </c>
      <c r="D305" s="27">
        <f t="shared" si="33"/>
        <v>0</v>
      </c>
      <c r="E305" s="18">
        <f t="shared" si="34"/>
        <v>0</v>
      </c>
      <c r="F305" s="18">
        <f t="shared" si="28"/>
        <v>0</v>
      </c>
      <c r="G305" s="28">
        <f t="shared" si="29"/>
        <v>0</v>
      </c>
    </row>
    <row r="306" spans="1:7" hidden="1" x14ac:dyDescent="0.2">
      <c r="A306" s="3">
        <f t="shared" si="30"/>
        <v>287</v>
      </c>
      <c r="B306" s="18">
        <f t="shared" si="31"/>
        <v>0</v>
      </c>
      <c r="C306" s="27">
        <f t="shared" si="32"/>
        <v>0</v>
      </c>
      <c r="D306" s="27">
        <f t="shared" si="33"/>
        <v>0</v>
      </c>
      <c r="E306" s="18">
        <f t="shared" si="34"/>
        <v>0</v>
      </c>
      <c r="F306" s="18">
        <f t="shared" si="28"/>
        <v>0</v>
      </c>
      <c r="G306" s="28">
        <f t="shared" si="29"/>
        <v>0</v>
      </c>
    </row>
    <row r="307" spans="1:7" hidden="1" x14ac:dyDescent="0.2">
      <c r="A307" s="3">
        <f t="shared" si="30"/>
        <v>288</v>
      </c>
      <c r="B307" s="18">
        <f t="shared" si="31"/>
        <v>0</v>
      </c>
      <c r="C307" s="27">
        <f t="shared" si="32"/>
        <v>0</v>
      </c>
      <c r="D307" s="27">
        <f t="shared" si="33"/>
        <v>0</v>
      </c>
      <c r="E307" s="18">
        <f t="shared" si="34"/>
        <v>0</v>
      </c>
      <c r="F307" s="18">
        <f t="shared" si="28"/>
        <v>0</v>
      </c>
      <c r="G307" s="28">
        <f t="shared" si="29"/>
        <v>0</v>
      </c>
    </row>
    <row r="308" spans="1:7" hidden="1" x14ac:dyDescent="0.2">
      <c r="A308" s="3">
        <f t="shared" si="30"/>
        <v>289</v>
      </c>
      <c r="B308" s="18">
        <f t="shared" si="31"/>
        <v>0</v>
      </c>
      <c r="C308" s="27">
        <f t="shared" si="32"/>
        <v>0</v>
      </c>
      <c r="D308" s="27">
        <f t="shared" si="33"/>
        <v>0</v>
      </c>
      <c r="E308" s="18">
        <f t="shared" si="34"/>
        <v>0</v>
      </c>
      <c r="F308" s="18">
        <f t="shared" si="28"/>
        <v>0</v>
      </c>
      <c r="G308" s="28">
        <f t="shared" si="29"/>
        <v>0</v>
      </c>
    </row>
    <row r="309" spans="1:7" hidden="1" x14ac:dyDescent="0.2">
      <c r="A309" s="3">
        <f t="shared" si="30"/>
        <v>290</v>
      </c>
      <c r="B309" s="18">
        <f t="shared" si="31"/>
        <v>0</v>
      </c>
      <c r="C309" s="27">
        <f t="shared" si="32"/>
        <v>0</v>
      </c>
      <c r="D309" s="27">
        <f t="shared" si="33"/>
        <v>0</v>
      </c>
      <c r="E309" s="18">
        <f t="shared" si="34"/>
        <v>0</v>
      </c>
      <c r="F309" s="18">
        <f t="shared" si="28"/>
        <v>0</v>
      </c>
      <c r="G309" s="28">
        <f t="shared" si="29"/>
        <v>0</v>
      </c>
    </row>
    <row r="310" spans="1:7" hidden="1" x14ac:dyDescent="0.2">
      <c r="A310" s="3">
        <f t="shared" si="30"/>
        <v>291</v>
      </c>
      <c r="B310" s="18">
        <f t="shared" si="31"/>
        <v>0</v>
      </c>
      <c r="C310" s="27">
        <f t="shared" si="32"/>
        <v>0</v>
      </c>
      <c r="D310" s="27">
        <f t="shared" si="33"/>
        <v>0</v>
      </c>
      <c r="E310" s="18">
        <f t="shared" si="34"/>
        <v>0</v>
      </c>
      <c r="F310" s="18">
        <f t="shared" si="28"/>
        <v>0</v>
      </c>
      <c r="G310" s="28">
        <f t="shared" si="29"/>
        <v>0</v>
      </c>
    </row>
    <row r="311" spans="1:7" hidden="1" x14ac:dyDescent="0.2">
      <c r="A311" s="3">
        <f t="shared" si="30"/>
        <v>292</v>
      </c>
      <c r="B311" s="18">
        <f t="shared" si="31"/>
        <v>0</v>
      </c>
      <c r="C311" s="27">
        <f t="shared" si="32"/>
        <v>0</v>
      </c>
      <c r="D311" s="27">
        <f t="shared" si="33"/>
        <v>0</v>
      </c>
      <c r="E311" s="18">
        <f t="shared" si="34"/>
        <v>0</v>
      </c>
      <c r="F311" s="18">
        <f t="shared" si="28"/>
        <v>0</v>
      </c>
      <c r="G311" s="28">
        <f t="shared" si="29"/>
        <v>0</v>
      </c>
    </row>
    <row r="312" spans="1:7" hidden="1" x14ac:dyDescent="0.2">
      <c r="A312" s="3">
        <f t="shared" si="30"/>
        <v>293</v>
      </c>
      <c r="B312" s="18">
        <f t="shared" si="31"/>
        <v>0</v>
      </c>
      <c r="C312" s="27">
        <f t="shared" si="32"/>
        <v>0</v>
      </c>
      <c r="D312" s="27">
        <f t="shared" si="33"/>
        <v>0</v>
      </c>
      <c r="E312" s="18">
        <f t="shared" si="34"/>
        <v>0</v>
      </c>
      <c r="F312" s="18">
        <f t="shared" si="28"/>
        <v>0</v>
      </c>
      <c r="G312" s="28">
        <f t="shared" si="29"/>
        <v>0</v>
      </c>
    </row>
    <row r="313" spans="1:7" hidden="1" x14ac:dyDescent="0.2">
      <c r="A313" s="3">
        <f t="shared" si="30"/>
        <v>294</v>
      </c>
      <c r="B313" s="18">
        <f t="shared" si="31"/>
        <v>0</v>
      </c>
      <c r="C313" s="27">
        <f t="shared" si="32"/>
        <v>0</v>
      </c>
      <c r="D313" s="27">
        <f t="shared" si="33"/>
        <v>0</v>
      </c>
      <c r="E313" s="18">
        <f t="shared" si="34"/>
        <v>0</v>
      </c>
      <c r="F313" s="18">
        <f t="shared" si="28"/>
        <v>0</v>
      </c>
      <c r="G313" s="28">
        <f t="shared" si="29"/>
        <v>0</v>
      </c>
    </row>
    <row r="314" spans="1:7" hidden="1" x14ac:dyDescent="0.2">
      <c r="A314" s="3">
        <f t="shared" si="30"/>
        <v>295</v>
      </c>
      <c r="B314" s="18">
        <f t="shared" si="31"/>
        <v>0</v>
      </c>
      <c r="C314" s="27">
        <f t="shared" si="32"/>
        <v>0</v>
      </c>
      <c r="D314" s="27">
        <f t="shared" si="33"/>
        <v>0</v>
      </c>
      <c r="E314" s="18">
        <f t="shared" si="34"/>
        <v>0</v>
      </c>
      <c r="F314" s="18">
        <f t="shared" si="28"/>
        <v>0</v>
      </c>
      <c r="G314" s="28">
        <f t="shared" si="29"/>
        <v>0</v>
      </c>
    </row>
    <row r="315" spans="1:7" hidden="1" x14ac:dyDescent="0.2">
      <c r="A315" s="3">
        <f t="shared" si="30"/>
        <v>296</v>
      </c>
      <c r="B315" s="18">
        <f t="shared" si="31"/>
        <v>0</v>
      </c>
      <c r="C315" s="27">
        <f t="shared" si="32"/>
        <v>0</v>
      </c>
      <c r="D315" s="27">
        <f t="shared" si="33"/>
        <v>0</v>
      </c>
      <c r="E315" s="18">
        <f t="shared" si="34"/>
        <v>0</v>
      </c>
      <c r="F315" s="18">
        <f t="shared" si="28"/>
        <v>0</v>
      </c>
      <c r="G315" s="28">
        <f t="shared" si="29"/>
        <v>0</v>
      </c>
    </row>
    <row r="316" spans="1:7" hidden="1" x14ac:dyDescent="0.2">
      <c r="A316" s="3">
        <f t="shared" si="30"/>
        <v>297</v>
      </c>
      <c r="B316" s="18">
        <f t="shared" si="31"/>
        <v>0</v>
      </c>
      <c r="C316" s="27">
        <f t="shared" si="32"/>
        <v>0</v>
      </c>
      <c r="D316" s="27">
        <f t="shared" si="33"/>
        <v>0</v>
      </c>
      <c r="E316" s="18">
        <f t="shared" si="34"/>
        <v>0</v>
      </c>
      <c r="F316" s="18">
        <f t="shared" si="28"/>
        <v>0</v>
      </c>
      <c r="G316" s="28">
        <f t="shared" si="29"/>
        <v>0</v>
      </c>
    </row>
    <row r="317" spans="1:7" hidden="1" x14ac:dyDescent="0.2">
      <c r="A317" s="3">
        <f t="shared" si="30"/>
        <v>298</v>
      </c>
      <c r="B317" s="18">
        <f t="shared" si="31"/>
        <v>0</v>
      </c>
      <c r="C317" s="27">
        <f t="shared" si="32"/>
        <v>0</v>
      </c>
      <c r="D317" s="27">
        <f t="shared" si="33"/>
        <v>0</v>
      </c>
      <c r="E317" s="18">
        <f t="shared" si="34"/>
        <v>0</v>
      </c>
      <c r="F317" s="18">
        <f t="shared" si="28"/>
        <v>0</v>
      </c>
      <c r="G317" s="28">
        <f t="shared" si="29"/>
        <v>0</v>
      </c>
    </row>
    <row r="318" spans="1:7" hidden="1" x14ac:dyDescent="0.2">
      <c r="A318" s="3">
        <f t="shared" si="30"/>
        <v>299</v>
      </c>
      <c r="B318" s="18">
        <f t="shared" si="31"/>
        <v>0</v>
      </c>
      <c r="C318" s="27">
        <f t="shared" si="32"/>
        <v>0</v>
      </c>
      <c r="D318" s="27">
        <f t="shared" si="33"/>
        <v>0</v>
      </c>
      <c r="E318" s="18">
        <f t="shared" si="34"/>
        <v>0</v>
      </c>
      <c r="F318" s="18">
        <f t="shared" si="28"/>
        <v>0</v>
      </c>
      <c r="G318" s="28">
        <f t="shared" si="29"/>
        <v>0</v>
      </c>
    </row>
    <row r="319" spans="1:7" hidden="1" x14ac:dyDescent="0.2">
      <c r="A319" s="3">
        <f t="shared" si="30"/>
        <v>300</v>
      </c>
      <c r="B319" s="18">
        <f t="shared" si="31"/>
        <v>0</v>
      </c>
      <c r="C319" s="27">
        <f t="shared" si="32"/>
        <v>0</v>
      </c>
      <c r="D319" s="27">
        <f t="shared" si="33"/>
        <v>0</v>
      </c>
      <c r="E319" s="18">
        <f t="shared" si="34"/>
        <v>0</v>
      </c>
      <c r="F319" s="18">
        <f t="shared" si="28"/>
        <v>0</v>
      </c>
      <c r="G319" s="28">
        <f t="shared" si="29"/>
        <v>0</v>
      </c>
    </row>
    <row r="320" spans="1:7" hidden="1" x14ac:dyDescent="0.2">
      <c r="A320" s="3">
        <f t="shared" si="30"/>
        <v>301</v>
      </c>
      <c r="B320" s="18">
        <f t="shared" si="31"/>
        <v>0</v>
      </c>
      <c r="C320" s="27">
        <f t="shared" si="32"/>
        <v>0</v>
      </c>
      <c r="D320" s="27">
        <f t="shared" si="33"/>
        <v>0</v>
      </c>
      <c r="E320" s="18">
        <f t="shared" si="34"/>
        <v>0</v>
      </c>
      <c r="F320" s="18">
        <f t="shared" si="28"/>
        <v>0</v>
      </c>
      <c r="G320" s="28">
        <f t="shared" si="29"/>
        <v>0</v>
      </c>
    </row>
    <row r="321" spans="1:7" hidden="1" x14ac:dyDescent="0.2">
      <c r="A321" s="3">
        <f t="shared" si="30"/>
        <v>302</v>
      </c>
      <c r="B321" s="18">
        <f t="shared" si="31"/>
        <v>0</v>
      </c>
      <c r="C321" s="27">
        <f t="shared" si="32"/>
        <v>0</v>
      </c>
      <c r="D321" s="27">
        <f t="shared" si="33"/>
        <v>0</v>
      </c>
      <c r="E321" s="18">
        <f t="shared" si="34"/>
        <v>0</v>
      </c>
      <c r="F321" s="18">
        <f t="shared" si="28"/>
        <v>0</v>
      </c>
      <c r="G321" s="28">
        <f t="shared" si="29"/>
        <v>0</v>
      </c>
    </row>
    <row r="322" spans="1:7" hidden="1" x14ac:dyDescent="0.2">
      <c r="A322" s="3">
        <f t="shared" si="30"/>
        <v>303</v>
      </c>
      <c r="B322" s="18">
        <f t="shared" si="31"/>
        <v>0</v>
      </c>
      <c r="C322" s="27">
        <f t="shared" si="32"/>
        <v>0</v>
      </c>
      <c r="D322" s="27">
        <f t="shared" si="33"/>
        <v>0</v>
      </c>
      <c r="E322" s="18">
        <f t="shared" si="34"/>
        <v>0</v>
      </c>
      <c r="F322" s="18">
        <f t="shared" si="28"/>
        <v>0</v>
      </c>
      <c r="G322" s="28">
        <f t="shared" si="29"/>
        <v>0</v>
      </c>
    </row>
    <row r="323" spans="1:7" hidden="1" x14ac:dyDescent="0.2">
      <c r="A323" s="3">
        <f t="shared" si="30"/>
        <v>304</v>
      </c>
      <c r="B323" s="18">
        <f t="shared" si="31"/>
        <v>0</v>
      </c>
      <c r="C323" s="27">
        <f t="shared" si="32"/>
        <v>0</v>
      </c>
      <c r="D323" s="27">
        <f t="shared" si="33"/>
        <v>0</v>
      </c>
      <c r="E323" s="18">
        <f t="shared" si="34"/>
        <v>0</v>
      </c>
      <c r="F323" s="18">
        <f t="shared" si="28"/>
        <v>0</v>
      </c>
      <c r="G323" s="28">
        <f t="shared" si="29"/>
        <v>0</v>
      </c>
    </row>
    <row r="324" spans="1:7" hidden="1" x14ac:dyDescent="0.2">
      <c r="A324" s="3">
        <f t="shared" si="30"/>
        <v>305</v>
      </c>
      <c r="B324" s="18">
        <f t="shared" si="31"/>
        <v>0</v>
      </c>
      <c r="C324" s="27">
        <f t="shared" si="32"/>
        <v>0</v>
      </c>
      <c r="D324" s="27">
        <f t="shared" si="33"/>
        <v>0</v>
      </c>
      <c r="E324" s="18">
        <f t="shared" si="34"/>
        <v>0</v>
      </c>
      <c r="F324" s="18">
        <f t="shared" si="28"/>
        <v>0</v>
      </c>
      <c r="G324" s="28">
        <f t="shared" si="29"/>
        <v>0</v>
      </c>
    </row>
    <row r="325" spans="1:7" hidden="1" x14ac:dyDescent="0.2">
      <c r="A325" s="3">
        <f t="shared" si="30"/>
        <v>306</v>
      </c>
      <c r="B325" s="18">
        <f t="shared" si="31"/>
        <v>0</v>
      </c>
      <c r="C325" s="27">
        <f t="shared" si="32"/>
        <v>0</v>
      </c>
      <c r="D325" s="27">
        <f t="shared" si="33"/>
        <v>0</v>
      </c>
      <c r="E325" s="18">
        <f t="shared" si="34"/>
        <v>0</v>
      </c>
      <c r="F325" s="18">
        <f t="shared" si="28"/>
        <v>0</v>
      </c>
      <c r="G325" s="28">
        <f t="shared" si="29"/>
        <v>0</v>
      </c>
    </row>
    <row r="326" spans="1:7" hidden="1" x14ac:dyDescent="0.2">
      <c r="A326" s="3">
        <f t="shared" si="30"/>
        <v>307</v>
      </c>
      <c r="B326" s="18">
        <f t="shared" si="31"/>
        <v>0</v>
      </c>
      <c r="C326" s="27">
        <f t="shared" si="32"/>
        <v>0</v>
      </c>
      <c r="D326" s="27">
        <f t="shared" si="33"/>
        <v>0</v>
      </c>
      <c r="E326" s="18">
        <f t="shared" si="34"/>
        <v>0</v>
      </c>
      <c r="F326" s="18">
        <f t="shared" si="28"/>
        <v>0</v>
      </c>
      <c r="G326" s="28">
        <f t="shared" si="29"/>
        <v>0</v>
      </c>
    </row>
    <row r="327" spans="1:7" hidden="1" x14ac:dyDescent="0.2">
      <c r="A327" s="3">
        <f t="shared" si="30"/>
        <v>308</v>
      </c>
      <c r="B327" s="18">
        <f t="shared" si="31"/>
        <v>0</v>
      </c>
      <c r="C327" s="27">
        <f t="shared" si="32"/>
        <v>0</v>
      </c>
      <c r="D327" s="27">
        <f t="shared" si="33"/>
        <v>0</v>
      </c>
      <c r="E327" s="18">
        <f t="shared" si="34"/>
        <v>0</v>
      </c>
      <c r="F327" s="18">
        <f t="shared" si="28"/>
        <v>0</v>
      </c>
      <c r="G327" s="28">
        <f t="shared" si="29"/>
        <v>0</v>
      </c>
    </row>
    <row r="328" spans="1:7" hidden="1" x14ac:dyDescent="0.2">
      <c r="A328" s="3">
        <f t="shared" si="30"/>
        <v>309</v>
      </c>
      <c r="B328" s="18">
        <f t="shared" si="31"/>
        <v>0</v>
      </c>
      <c r="C328" s="27">
        <f t="shared" si="32"/>
        <v>0</v>
      </c>
      <c r="D328" s="27">
        <f t="shared" si="33"/>
        <v>0</v>
      </c>
      <c r="E328" s="18">
        <f t="shared" si="34"/>
        <v>0</v>
      </c>
      <c r="F328" s="18">
        <f t="shared" si="28"/>
        <v>0</v>
      </c>
      <c r="G328" s="28">
        <f t="shared" si="29"/>
        <v>0</v>
      </c>
    </row>
    <row r="329" spans="1:7" hidden="1" x14ac:dyDescent="0.2">
      <c r="A329" s="3">
        <f t="shared" si="30"/>
        <v>310</v>
      </c>
      <c r="B329" s="18">
        <f t="shared" si="31"/>
        <v>0</v>
      </c>
      <c r="C329" s="27">
        <f t="shared" si="32"/>
        <v>0</v>
      </c>
      <c r="D329" s="27">
        <f t="shared" si="33"/>
        <v>0</v>
      </c>
      <c r="E329" s="18">
        <f t="shared" si="34"/>
        <v>0</v>
      </c>
      <c r="F329" s="18">
        <f t="shared" si="28"/>
        <v>0</v>
      </c>
      <c r="G329" s="28">
        <f t="shared" si="29"/>
        <v>0</v>
      </c>
    </row>
    <row r="330" spans="1:7" hidden="1" x14ac:dyDescent="0.2">
      <c r="A330" s="3">
        <f t="shared" si="30"/>
        <v>311</v>
      </c>
      <c r="B330" s="18">
        <f t="shared" si="31"/>
        <v>0</v>
      </c>
      <c r="C330" s="27">
        <f t="shared" si="32"/>
        <v>0</v>
      </c>
      <c r="D330" s="27">
        <f t="shared" si="33"/>
        <v>0</v>
      </c>
      <c r="E330" s="18">
        <f t="shared" si="34"/>
        <v>0</v>
      </c>
      <c r="F330" s="18">
        <f t="shared" si="28"/>
        <v>0</v>
      </c>
      <c r="G330" s="28">
        <f t="shared" si="29"/>
        <v>0</v>
      </c>
    </row>
    <row r="331" spans="1:7" hidden="1" x14ac:dyDescent="0.2">
      <c r="A331" s="3">
        <f t="shared" si="30"/>
        <v>312</v>
      </c>
      <c r="B331" s="18">
        <f t="shared" si="31"/>
        <v>0</v>
      </c>
      <c r="C331" s="27">
        <f t="shared" si="32"/>
        <v>0</v>
      </c>
      <c r="D331" s="27">
        <f t="shared" si="33"/>
        <v>0</v>
      </c>
      <c r="E331" s="18">
        <f t="shared" si="34"/>
        <v>0</v>
      </c>
      <c r="F331" s="18">
        <f t="shared" si="28"/>
        <v>0</v>
      </c>
      <c r="G331" s="28">
        <f t="shared" si="29"/>
        <v>0</v>
      </c>
    </row>
    <row r="332" spans="1:7" hidden="1" x14ac:dyDescent="0.2">
      <c r="A332" s="3">
        <f t="shared" si="30"/>
        <v>313</v>
      </c>
      <c r="B332" s="18">
        <f t="shared" si="31"/>
        <v>0</v>
      </c>
      <c r="C332" s="27">
        <f t="shared" si="32"/>
        <v>0</v>
      </c>
      <c r="D332" s="27">
        <f t="shared" si="33"/>
        <v>0</v>
      </c>
      <c r="E332" s="18">
        <f t="shared" si="34"/>
        <v>0</v>
      </c>
      <c r="F332" s="18">
        <f t="shared" si="28"/>
        <v>0</v>
      </c>
      <c r="G332" s="28">
        <f t="shared" si="29"/>
        <v>0</v>
      </c>
    </row>
    <row r="333" spans="1:7" hidden="1" x14ac:dyDescent="0.2">
      <c r="A333" s="3">
        <f t="shared" si="30"/>
        <v>314</v>
      </c>
      <c r="B333" s="18">
        <f t="shared" si="31"/>
        <v>0</v>
      </c>
      <c r="C333" s="27">
        <f t="shared" si="32"/>
        <v>0</v>
      </c>
      <c r="D333" s="27">
        <f t="shared" si="33"/>
        <v>0</v>
      </c>
      <c r="E333" s="18">
        <f t="shared" si="34"/>
        <v>0</v>
      </c>
      <c r="F333" s="18">
        <f t="shared" si="28"/>
        <v>0</v>
      </c>
      <c r="G333" s="28">
        <f t="shared" si="29"/>
        <v>0</v>
      </c>
    </row>
    <row r="334" spans="1:7" hidden="1" x14ac:dyDescent="0.2">
      <c r="A334" s="3">
        <f t="shared" si="30"/>
        <v>315</v>
      </c>
      <c r="B334" s="18">
        <f t="shared" si="31"/>
        <v>0</v>
      </c>
      <c r="C334" s="27">
        <f t="shared" si="32"/>
        <v>0</v>
      </c>
      <c r="D334" s="27">
        <f t="shared" si="33"/>
        <v>0</v>
      </c>
      <c r="E334" s="18">
        <f t="shared" si="34"/>
        <v>0</v>
      </c>
      <c r="F334" s="18">
        <f t="shared" si="28"/>
        <v>0</v>
      </c>
      <c r="G334" s="28">
        <f t="shared" si="29"/>
        <v>0</v>
      </c>
    </row>
    <row r="335" spans="1:7" hidden="1" x14ac:dyDescent="0.2">
      <c r="A335" s="3">
        <f t="shared" si="30"/>
        <v>316</v>
      </c>
      <c r="B335" s="18">
        <f t="shared" si="31"/>
        <v>0</v>
      </c>
      <c r="C335" s="27">
        <f t="shared" si="32"/>
        <v>0</v>
      </c>
      <c r="D335" s="27">
        <f t="shared" si="33"/>
        <v>0</v>
      </c>
      <c r="E335" s="18">
        <f t="shared" si="34"/>
        <v>0</v>
      </c>
      <c r="F335" s="18">
        <f t="shared" si="28"/>
        <v>0</v>
      </c>
      <c r="G335" s="28">
        <f t="shared" si="29"/>
        <v>0</v>
      </c>
    </row>
    <row r="336" spans="1:7" hidden="1" x14ac:dyDescent="0.2">
      <c r="A336" s="3">
        <f t="shared" si="30"/>
        <v>317</v>
      </c>
      <c r="B336" s="18">
        <f t="shared" si="31"/>
        <v>0</v>
      </c>
      <c r="C336" s="27">
        <f t="shared" si="32"/>
        <v>0</v>
      </c>
      <c r="D336" s="27">
        <f t="shared" si="33"/>
        <v>0</v>
      </c>
      <c r="E336" s="18">
        <f t="shared" si="34"/>
        <v>0</v>
      </c>
      <c r="F336" s="18">
        <f t="shared" si="28"/>
        <v>0</v>
      </c>
      <c r="G336" s="28">
        <f t="shared" si="29"/>
        <v>0</v>
      </c>
    </row>
    <row r="337" spans="1:7" hidden="1" x14ac:dyDescent="0.2">
      <c r="A337" s="3">
        <f t="shared" si="30"/>
        <v>318</v>
      </c>
      <c r="B337" s="18">
        <f t="shared" si="31"/>
        <v>0</v>
      </c>
      <c r="C337" s="27">
        <f t="shared" si="32"/>
        <v>0</v>
      </c>
      <c r="D337" s="27">
        <f t="shared" si="33"/>
        <v>0</v>
      </c>
      <c r="E337" s="18">
        <f t="shared" si="34"/>
        <v>0</v>
      </c>
      <c r="F337" s="18">
        <f t="shared" si="28"/>
        <v>0</v>
      </c>
      <c r="G337" s="28">
        <f t="shared" si="29"/>
        <v>0</v>
      </c>
    </row>
    <row r="338" spans="1:7" hidden="1" x14ac:dyDescent="0.2">
      <c r="A338" s="3">
        <f t="shared" si="30"/>
        <v>319</v>
      </c>
      <c r="B338" s="18">
        <f t="shared" si="31"/>
        <v>0</v>
      </c>
      <c r="C338" s="27">
        <f t="shared" si="32"/>
        <v>0</v>
      </c>
      <c r="D338" s="27">
        <f t="shared" si="33"/>
        <v>0</v>
      </c>
      <c r="E338" s="18">
        <f t="shared" si="34"/>
        <v>0</v>
      </c>
      <c r="F338" s="18">
        <f t="shared" si="28"/>
        <v>0</v>
      </c>
      <c r="G338" s="28">
        <f t="shared" si="29"/>
        <v>0</v>
      </c>
    </row>
    <row r="339" spans="1:7" hidden="1" x14ac:dyDescent="0.2">
      <c r="A339" s="3">
        <f t="shared" si="30"/>
        <v>320</v>
      </c>
      <c r="B339" s="18">
        <f t="shared" si="31"/>
        <v>0</v>
      </c>
      <c r="C339" s="27">
        <f t="shared" si="32"/>
        <v>0</v>
      </c>
      <c r="D339" s="27">
        <f t="shared" si="33"/>
        <v>0</v>
      </c>
      <c r="E339" s="18">
        <f t="shared" si="34"/>
        <v>0</v>
      </c>
      <c r="F339" s="18">
        <f t="shared" si="28"/>
        <v>0</v>
      </c>
      <c r="G339" s="28">
        <f t="shared" si="29"/>
        <v>0</v>
      </c>
    </row>
    <row r="340" spans="1:7" hidden="1" x14ac:dyDescent="0.2">
      <c r="A340" s="3">
        <f t="shared" si="30"/>
        <v>321</v>
      </c>
      <c r="B340" s="18">
        <f t="shared" si="31"/>
        <v>0</v>
      </c>
      <c r="C340" s="27">
        <f t="shared" si="32"/>
        <v>0</v>
      </c>
      <c r="D340" s="27">
        <f t="shared" si="33"/>
        <v>0</v>
      </c>
      <c r="E340" s="18">
        <f t="shared" si="34"/>
        <v>0</v>
      </c>
      <c r="F340" s="18">
        <f t="shared" ref="F340:F379" si="35">IF(A340=$D$10,$D$2,0)</f>
        <v>0</v>
      </c>
      <c r="G340" s="28">
        <f t="shared" ref="G340:G379" si="36">B340-F340</f>
        <v>0</v>
      </c>
    </row>
    <row r="341" spans="1:7" hidden="1" x14ac:dyDescent="0.2">
      <c r="A341" s="3">
        <f t="shared" ref="A341:A379" si="37">A340+1</f>
        <v>322</v>
      </c>
      <c r="B341" s="18">
        <f t="shared" ref="B341:B379" si="38">B340-F340</f>
        <v>0</v>
      </c>
      <c r="C341" s="27">
        <f t="shared" ref="C341:C379" si="39">IF(D341=0,0,D341+$D$13)</f>
        <v>0</v>
      </c>
      <c r="D341" s="27">
        <f t="shared" ref="D341:D379" si="40">E341+F341</f>
        <v>0</v>
      </c>
      <c r="E341" s="18">
        <f t="shared" ref="E341:E379" si="41">IF(B341&gt;0,E340,0)</f>
        <v>0</v>
      </c>
      <c r="F341" s="18">
        <f t="shared" si="35"/>
        <v>0</v>
      </c>
      <c r="G341" s="28">
        <f t="shared" si="36"/>
        <v>0</v>
      </c>
    </row>
    <row r="342" spans="1:7" hidden="1" x14ac:dyDescent="0.2">
      <c r="A342" s="3">
        <f t="shared" si="37"/>
        <v>323</v>
      </c>
      <c r="B342" s="18">
        <f t="shared" si="38"/>
        <v>0</v>
      </c>
      <c r="C342" s="27">
        <f t="shared" si="39"/>
        <v>0</v>
      </c>
      <c r="D342" s="27">
        <f t="shared" si="40"/>
        <v>0</v>
      </c>
      <c r="E342" s="18">
        <f t="shared" si="41"/>
        <v>0</v>
      </c>
      <c r="F342" s="18">
        <f t="shared" si="35"/>
        <v>0</v>
      </c>
      <c r="G342" s="28">
        <f t="shared" si="36"/>
        <v>0</v>
      </c>
    </row>
    <row r="343" spans="1:7" hidden="1" x14ac:dyDescent="0.2">
      <c r="A343" s="3">
        <f t="shared" si="37"/>
        <v>324</v>
      </c>
      <c r="B343" s="18">
        <f t="shared" si="38"/>
        <v>0</v>
      </c>
      <c r="C343" s="27">
        <f t="shared" si="39"/>
        <v>0</v>
      </c>
      <c r="D343" s="27">
        <f t="shared" si="40"/>
        <v>0</v>
      </c>
      <c r="E343" s="18">
        <f t="shared" si="41"/>
        <v>0</v>
      </c>
      <c r="F343" s="18">
        <f t="shared" si="35"/>
        <v>0</v>
      </c>
      <c r="G343" s="28">
        <f t="shared" si="36"/>
        <v>0</v>
      </c>
    </row>
    <row r="344" spans="1:7" hidden="1" x14ac:dyDescent="0.2">
      <c r="A344" s="3">
        <f t="shared" si="37"/>
        <v>325</v>
      </c>
      <c r="B344" s="18">
        <f t="shared" si="38"/>
        <v>0</v>
      </c>
      <c r="C344" s="27">
        <f t="shared" si="39"/>
        <v>0</v>
      </c>
      <c r="D344" s="27">
        <f t="shared" si="40"/>
        <v>0</v>
      </c>
      <c r="E344" s="18">
        <f t="shared" si="41"/>
        <v>0</v>
      </c>
      <c r="F344" s="18">
        <f t="shared" si="35"/>
        <v>0</v>
      </c>
      <c r="G344" s="28">
        <f t="shared" si="36"/>
        <v>0</v>
      </c>
    </row>
    <row r="345" spans="1:7" hidden="1" x14ac:dyDescent="0.2">
      <c r="A345" s="3">
        <f t="shared" si="37"/>
        <v>326</v>
      </c>
      <c r="B345" s="18">
        <f t="shared" si="38"/>
        <v>0</v>
      </c>
      <c r="C345" s="27">
        <f t="shared" si="39"/>
        <v>0</v>
      </c>
      <c r="D345" s="27">
        <f t="shared" si="40"/>
        <v>0</v>
      </c>
      <c r="E345" s="18">
        <f t="shared" si="41"/>
        <v>0</v>
      </c>
      <c r="F345" s="18">
        <f t="shared" si="35"/>
        <v>0</v>
      </c>
      <c r="G345" s="28">
        <f t="shared" si="36"/>
        <v>0</v>
      </c>
    </row>
    <row r="346" spans="1:7" hidden="1" x14ac:dyDescent="0.2">
      <c r="A346" s="3">
        <f t="shared" si="37"/>
        <v>327</v>
      </c>
      <c r="B346" s="18">
        <f t="shared" si="38"/>
        <v>0</v>
      </c>
      <c r="C346" s="27">
        <f t="shared" si="39"/>
        <v>0</v>
      </c>
      <c r="D346" s="27">
        <f t="shared" si="40"/>
        <v>0</v>
      </c>
      <c r="E346" s="18">
        <f t="shared" si="41"/>
        <v>0</v>
      </c>
      <c r="F346" s="18">
        <f t="shared" si="35"/>
        <v>0</v>
      </c>
      <c r="G346" s="28">
        <f t="shared" si="36"/>
        <v>0</v>
      </c>
    </row>
    <row r="347" spans="1:7" hidden="1" x14ac:dyDescent="0.2">
      <c r="A347" s="3">
        <f t="shared" si="37"/>
        <v>328</v>
      </c>
      <c r="B347" s="18">
        <f t="shared" si="38"/>
        <v>0</v>
      </c>
      <c r="C347" s="27">
        <f t="shared" si="39"/>
        <v>0</v>
      </c>
      <c r="D347" s="27">
        <f t="shared" si="40"/>
        <v>0</v>
      </c>
      <c r="E347" s="18">
        <f t="shared" si="41"/>
        <v>0</v>
      </c>
      <c r="F347" s="18">
        <f t="shared" si="35"/>
        <v>0</v>
      </c>
      <c r="G347" s="28">
        <f t="shared" si="36"/>
        <v>0</v>
      </c>
    </row>
    <row r="348" spans="1:7" hidden="1" x14ac:dyDescent="0.2">
      <c r="A348" s="3">
        <f t="shared" si="37"/>
        <v>329</v>
      </c>
      <c r="B348" s="18">
        <f t="shared" si="38"/>
        <v>0</v>
      </c>
      <c r="C348" s="27">
        <f t="shared" si="39"/>
        <v>0</v>
      </c>
      <c r="D348" s="27">
        <f t="shared" si="40"/>
        <v>0</v>
      </c>
      <c r="E348" s="18">
        <f t="shared" si="41"/>
        <v>0</v>
      </c>
      <c r="F348" s="18">
        <f t="shared" si="35"/>
        <v>0</v>
      </c>
      <c r="G348" s="28">
        <f t="shared" si="36"/>
        <v>0</v>
      </c>
    </row>
    <row r="349" spans="1:7" hidden="1" x14ac:dyDescent="0.2">
      <c r="A349" s="3">
        <f t="shared" si="37"/>
        <v>330</v>
      </c>
      <c r="B349" s="18">
        <f t="shared" si="38"/>
        <v>0</v>
      </c>
      <c r="C349" s="27">
        <f t="shared" si="39"/>
        <v>0</v>
      </c>
      <c r="D349" s="27">
        <f t="shared" si="40"/>
        <v>0</v>
      </c>
      <c r="E349" s="18">
        <f t="shared" si="41"/>
        <v>0</v>
      </c>
      <c r="F349" s="18">
        <f t="shared" si="35"/>
        <v>0</v>
      </c>
      <c r="G349" s="28">
        <f t="shared" si="36"/>
        <v>0</v>
      </c>
    </row>
    <row r="350" spans="1:7" hidden="1" x14ac:dyDescent="0.2">
      <c r="A350" s="3">
        <f t="shared" si="37"/>
        <v>331</v>
      </c>
      <c r="B350" s="18">
        <f t="shared" si="38"/>
        <v>0</v>
      </c>
      <c r="C350" s="27">
        <f t="shared" si="39"/>
        <v>0</v>
      </c>
      <c r="D350" s="27">
        <f t="shared" si="40"/>
        <v>0</v>
      </c>
      <c r="E350" s="18">
        <f t="shared" si="41"/>
        <v>0</v>
      </c>
      <c r="F350" s="18">
        <f t="shared" si="35"/>
        <v>0</v>
      </c>
      <c r="G350" s="28">
        <f t="shared" si="36"/>
        <v>0</v>
      </c>
    </row>
    <row r="351" spans="1:7" hidden="1" x14ac:dyDescent="0.2">
      <c r="A351" s="3">
        <f t="shared" si="37"/>
        <v>332</v>
      </c>
      <c r="B351" s="18">
        <f t="shared" si="38"/>
        <v>0</v>
      </c>
      <c r="C351" s="27">
        <f t="shared" si="39"/>
        <v>0</v>
      </c>
      <c r="D351" s="27">
        <f t="shared" si="40"/>
        <v>0</v>
      </c>
      <c r="E351" s="18">
        <f t="shared" si="41"/>
        <v>0</v>
      </c>
      <c r="F351" s="18">
        <f t="shared" si="35"/>
        <v>0</v>
      </c>
      <c r="G351" s="28">
        <f t="shared" si="36"/>
        <v>0</v>
      </c>
    </row>
    <row r="352" spans="1:7" hidden="1" x14ac:dyDescent="0.2">
      <c r="A352" s="3">
        <f t="shared" si="37"/>
        <v>333</v>
      </c>
      <c r="B352" s="18">
        <f t="shared" si="38"/>
        <v>0</v>
      </c>
      <c r="C352" s="27">
        <f t="shared" si="39"/>
        <v>0</v>
      </c>
      <c r="D352" s="27">
        <f t="shared" si="40"/>
        <v>0</v>
      </c>
      <c r="E352" s="18">
        <f t="shared" si="41"/>
        <v>0</v>
      </c>
      <c r="F352" s="18">
        <f t="shared" si="35"/>
        <v>0</v>
      </c>
      <c r="G352" s="28">
        <f t="shared" si="36"/>
        <v>0</v>
      </c>
    </row>
    <row r="353" spans="1:7" hidden="1" x14ac:dyDescent="0.2">
      <c r="A353" s="3">
        <f t="shared" si="37"/>
        <v>334</v>
      </c>
      <c r="B353" s="18">
        <f t="shared" si="38"/>
        <v>0</v>
      </c>
      <c r="C353" s="27">
        <f t="shared" si="39"/>
        <v>0</v>
      </c>
      <c r="D353" s="27">
        <f t="shared" si="40"/>
        <v>0</v>
      </c>
      <c r="E353" s="18">
        <f t="shared" si="41"/>
        <v>0</v>
      </c>
      <c r="F353" s="18">
        <f t="shared" si="35"/>
        <v>0</v>
      </c>
      <c r="G353" s="28">
        <f t="shared" si="36"/>
        <v>0</v>
      </c>
    </row>
    <row r="354" spans="1:7" hidden="1" x14ac:dyDescent="0.2">
      <c r="A354" s="3">
        <f t="shared" si="37"/>
        <v>335</v>
      </c>
      <c r="B354" s="18">
        <f t="shared" si="38"/>
        <v>0</v>
      </c>
      <c r="C354" s="27">
        <f t="shared" si="39"/>
        <v>0</v>
      </c>
      <c r="D354" s="27">
        <f t="shared" si="40"/>
        <v>0</v>
      </c>
      <c r="E354" s="18">
        <f t="shared" si="41"/>
        <v>0</v>
      </c>
      <c r="F354" s="18">
        <f t="shared" si="35"/>
        <v>0</v>
      </c>
      <c r="G354" s="28">
        <f t="shared" si="36"/>
        <v>0</v>
      </c>
    </row>
    <row r="355" spans="1:7" hidden="1" x14ac:dyDescent="0.2">
      <c r="A355" s="3">
        <f t="shared" si="37"/>
        <v>336</v>
      </c>
      <c r="B355" s="18">
        <f t="shared" si="38"/>
        <v>0</v>
      </c>
      <c r="C355" s="27">
        <f t="shared" si="39"/>
        <v>0</v>
      </c>
      <c r="D355" s="27">
        <f t="shared" si="40"/>
        <v>0</v>
      </c>
      <c r="E355" s="18">
        <f t="shared" si="41"/>
        <v>0</v>
      </c>
      <c r="F355" s="18">
        <f t="shared" si="35"/>
        <v>0</v>
      </c>
      <c r="G355" s="28">
        <f t="shared" si="36"/>
        <v>0</v>
      </c>
    </row>
    <row r="356" spans="1:7" hidden="1" x14ac:dyDescent="0.2">
      <c r="A356" s="3">
        <f t="shared" si="37"/>
        <v>337</v>
      </c>
      <c r="B356" s="18">
        <f t="shared" si="38"/>
        <v>0</v>
      </c>
      <c r="C356" s="27">
        <f t="shared" si="39"/>
        <v>0</v>
      </c>
      <c r="D356" s="27">
        <f t="shared" si="40"/>
        <v>0</v>
      </c>
      <c r="E356" s="18">
        <f t="shared" si="41"/>
        <v>0</v>
      </c>
      <c r="F356" s="18">
        <f t="shared" si="35"/>
        <v>0</v>
      </c>
      <c r="G356" s="28">
        <f t="shared" si="36"/>
        <v>0</v>
      </c>
    </row>
    <row r="357" spans="1:7" hidden="1" x14ac:dyDescent="0.2">
      <c r="A357" s="3">
        <f t="shared" si="37"/>
        <v>338</v>
      </c>
      <c r="B357" s="18">
        <f t="shared" si="38"/>
        <v>0</v>
      </c>
      <c r="C357" s="27">
        <f t="shared" si="39"/>
        <v>0</v>
      </c>
      <c r="D357" s="27">
        <f t="shared" si="40"/>
        <v>0</v>
      </c>
      <c r="E357" s="18">
        <f t="shared" si="41"/>
        <v>0</v>
      </c>
      <c r="F357" s="18">
        <f t="shared" si="35"/>
        <v>0</v>
      </c>
      <c r="G357" s="28">
        <f t="shared" si="36"/>
        <v>0</v>
      </c>
    </row>
    <row r="358" spans="1:7" hidden="1" x14ac:dyDescent="0.2">
      <c r="A358" s="3">
        <f t="shared" si="37"/>
        <v>339</v>
      </c>
      <c r="B358" s="18">
        <f t="shared" si="38"/>
        <v>0</v>
      </c>
      <c r="C358" s="27">
        <f t="shared" si="39"/>
        <v>0</v>
      </c>
      <c r="D358" s="27">
        <f t="shared" si="40"/>
        <v>0</v>
      </c>
      <c r="E358" s="18">
        <f t="shared" si="41"/>
        <v>0</v>
      </c>
      <c r="F358" s="18">
        <f t="shared" si="35"/>
        <v>0</v>
      </c>
      <c r="G358" s="28">
        <f t="shared" si="36"/>
        <v>0</v>
      </c>
    </row>
    <row r="359" spans="1:7" hidden="1" x14ac:dyDescent="0.2">
      <c r="A359" s="3">
        <f t="shared" si="37"/>
        <v>340</v>
      </c>
      <c r="B359" s="18">
        <f t="shared" si="38"/>
        <v>0</v>
      </c>
      <c r="C359" s="27">
        <f t="shared" si="39"/>
        <v>0</v>
      </c>
      <c r="D359" s="27">
        <f t="shared" si="40"/>
        <v>0</v>
      </c>
      <c r="E359" s="18">
        <f t="shared" si="41"/>
        <v>0</v>
      </c>
      <c r="F359" s="18">
        <f t="shared" si="35"/>
        <v>0</v>
      </c>
      <c r="G359" s="28">
        <f t="shared" si="36"/>
        <v>0</v>
      </c>
    </row>
    <row r="360" spans="1:7" hidden="1" x14ac:dyDescent="0.2">
      <c r="A360" s="3">
        <f t="shared" si="37"/>
        <v>341</v>
      </c>
      <c r="B360" s="18">
        <f t="shared" si="38"/>
        <v>0</v>
      </c>
      <c r="C360" s="27">
        <f t="shared" si="39"/>
        <v>0</v>
      </c>
      <c r="D360" s="27">
        <f t="shared" si="40"/>
        <v>0</v>
      </c>
      <c r="E360" s="18">
        <f t="shared" si="41"/>
        <v>0</v>
      </c>
      <c r="F360" s="18">
        <f t="shared" si="35"/>
        <v>0</v>
      </c>
      <c r="G360" s="28">
        <f t="shared" si="36"/>
        <v>0</v>
      </c>
    </row>
    <row r="361" spans="1:7" hidden="1" x14ac:dyDescent="0.2">
      <c r="A361" s="3">
        <f t="shared" si="37"/>
        <v>342</v>
      </c>
      <c r="B361" s="18">
        <f t="shared" si="38"/>
        <v>0</v>
      </c>
      <c r="C361" s="27">
        <f t="shared" si="39"/>
        <v>0</v>
      </c>
      <c r="D361" s="27">
        <f t="shared" si="40"/>
        <v>0</v>
      </c>
      <c r="E361" s="18">
        <f t="shared" si="41"/>
        <v>0</v>
      </c>
      <c r="F361" s="18">
        <f t="shared" si="35"/>
        <v>0</v>
      </c>
      <c r="G361" s="28">
        <f t="shared" si="36"/>
        <v>0</v>
      </c>
    </row>
    <row r="362" spans="1:7" hidden="1" x14ac:dyDescent="0.2">
      <c r="A362" s="3">
        <f t="shared" si="37"/>
        <v>343</v>
      </c>
      <c r="B362" s="18">
        <f t="shared" si="38"/>
        <v>0</v>
      </c>
      <c r="C362" s="27">
        <f t="shared" si="39"/>
        <v>0</v>
      </c>
      <c r="D362" s="27">
        <f t="shared" si="40"/>
        <v>0</v>
      </c>
      <c r="E362" s="18">
        <f t="shared" si="41"/>
        <v>0</v>
      </c>
      <c r="F362" s="18">
        <f t="shared" si="35"/>
        <v>0</v>
      </c>
      <c r="G362" s="28">
        <f t="shared" si="36"/>
        <v>0</v>
      </c>
    </row>
    <row r="363" spans="1:7" hidden="1" x14ac:dyDescent="0.2">
      <c r="A363" s="3">
        <f t="shared" si="37"/>
        <v>344</v>
      </c>
      <c r="B363" s="18">
        <f t="shared" si="38"/>
        <v>0</v>
      </c>
      <c r="C363" s="27">
        <f t="shared" si="39"/>
        <v>0</v>
      </c>
      <c r="D363" s="27">
        <f t="shared" si="40"/>
        <v>0</v>
      </c>
      <c r="E363" s="18">
        <f t="shared" si="41"/>
        <v>0</v>
      </c>
      <c r="F363" s="18">
        <f t="shared" si="35"/>
        <v>0</v>
      </c>
      <c r="G363" s="28">
        <f t="shared" si="36"/>
        <v>0</v>
      </c>
    </row>
    <row r="364" spans="1:7" hidden="1" x14ac:dyDescent="0.2">
      <c r="A364" s="3">
        <f t="shared" si="37"/>
        <v>345</v>
      </c>
      <c r="B364" s="18">
        <f t="shared" si="38"/>
        <v>0</v>
      </c>
      <c r="C364" s="27">
        <f t="shared" si="39"/>
        <v>0</v>
      </c>
      <c r="D364" s="27">
        <f t="shared" si="40"/>
        <v>0</v>
      </c>
      <c r="E364" s="18">
        <f t="shared" si="41"/>
        <v>0</v>
      </c>
      <c r="F364" s="18">
        <f t="shared" si="35"/>
        <v>0</v>
      </c>
      <c r="G364" s="28">
        <f t="shared" si="36"/>
        <v>0</v>
      </c>
    </row>
    <row r="365" spans="1:7" hidden="1" x14ac:dyDescent="0.2">
      <c r="A365" s="3">
        <f t="shared" si="37"/>
        <v>346</v>
      </c>
      <c r="B365" s="18">
        <f t="shared" si="38"/>
        <v>0</v>
      </c>
      <c r="C365" s="27">
        <f t="shared" si="39"/>
        <v>0</v>
      </c>
      <c r="D365" s="27">
        <f t="shared" si="40"/>
        <v>0</v>
      </c>
      <c r="E365" s="18">
        <f t="shared" si="41"/>
        <v>0</v>
      </c>
      <c r="F365" s="18">
        <f t="shared" si="35"/>
        <v>0</v>
      </c>
      <c r="G365" s="28">
        <f t="shared" si="36"/>
        <v>0</v>
      </c>
    </row>
    <row r="366" spans="1:7" hidden="1" x14ac:dyDescent="0.2">
      <c r="A366" s="3">
        <f t="shared" si="37"/>
        <v>347</v>
      </c>
      <c r="B366" s="18">
        <f t="shared" si="38"/>
        <v>0</v>
      </c>
      <c r="C366" s="27">
        <f t="shared" si="39"/>
        <v>0</v>
      </c>
      <c r="D366" s="27">
        <f t="shared" si="40"/>
        <v>0</v>
      </c>
      <c r="E366" s="18">
        <f t="shared" si="41"/>
        <v>0</v>
      </c>
      <c r="F366" s="18">
        <f t="shared" si="35"/>
        <v>0</v>
      </c>
      <c r="G366" s="28">
        <f t="shared" si="36"/>
        <v>0</v>
      </c>
    </row>
    <row r="367" spans="1:7" hidden="1" x14ac:dyDescent="0.2">
      <c r="A367" s="3">
        <f t="shared" si="37"/>
        <v>348</v>
      </c>
      <c r="B367" s="18">
        <f t="shared" si="38"/>
        <v>0</v>
      </c>
      <c r="C367" s="27">
        <f t="shared" si="39"/>
        <v>0</v>
      </c>
      <c r="D367" s="27">
        <f t="shared" si="40"/>
        <v>0</v>
      </c>
      <c r="E367" s="18">
        <f t="shared" si="41"/>
        <v>0</v>
      </c>
      <c r="F367" s="18">
        <f t="shared" si="35"/>
        <v>0</v>
      </c>
      <c r="G367" s="28">
        <f t="shared" si="36"/>
        <v>0</v>
      </c>
    </row>
    <row r="368" spans="1:7" hidden="1" x14ac:dyDescent="0.2">
      <c r="A368" s="3">
        <f t="shared" si="37"/>
        <v>349</v>
      </c>
      <c r="B368" s="18">
        <f t="shared" si="38"/>
        <v>0</v>
      </c>
      <c r="C368" s="27">
        <f t="shared" si="39"/>
        <v>0</v>
      </c>
      <c r="D368" s="27">
        <f t="shared" si="40"/>
        <v>0</v>
      </c>
      <c r="E368" s="18">
        <f t="shared" si="41"/>
        <v>0</v>
      </c>
      <c r="F368" s="18">
        <f t="shared" si="35"/>
        <v>0</v>
      </c>
      <c r="G368" s="28">
        <f t="shared" si="36"/>
        <v>0</v>
      </c>
    </row>
    <row r="369" spans="1:7" hidden="1" x14ac:dyDescent="0.2">
      <c r="A369" s="3">
        <f t="shared" si="37"/>
        <v>350</v>
      </c>
      <c r="B369" s="18">
        <f t="shared" si="38"/>
        <v>0</v>
      </c>
      <c r="C369" s="27">
        <f t="shared" si="39"/>
        <v>0</v>
      </c>
      <c r="D369" s="27">
        <f t="shared" si="40"/>
        <v>0</v>
      </c>
      <c r="E369" s="18">
        <f t="shared" si="41"/>
        <v>0</v>
      </c>
      <c r="F369" s="18">
        <f t="shared" si="35"/>
        <v>0</v>
      </c>
      <c r="G369" s="28">
        <f t="shared" si="36"/>
        <v>0</v>
      </c>
    </row>
    <row r="370" spans="1:7" hidden="1" x14ac:dyDescent="0.2">
      <c r="A370" s="3">
        <f t="shared" si="37"/>
        <v>351</v>
      </c>
      <c r="B370" s="18">
        <f t="shared" si="38"/>
        <v>0</v>
      </c>
      <c r="C370" s="27">
        <f t="shared" si="39"/>
        <v>0</v>
      </c>
      <c r="D370" s="27">
        <f t="shared" si="40"/>
        <v>0</v>
      </c>
      <c r="E370" s="18">
        <f t="shared" si="41"/>
        <v>0</v>
      </c>
      <c r="F370" s="18">
        <f t="shared" si="35"/>
        <v>0</v>
      </c>
      <c r="G370" s="28">
        <f t="shared" si="36"/>
        <v>0</v>
      </c>
    </row>
    <row r="371" spans="1:7" hidden="1" x14ac:dyDescent="0.2">
      <c r="A371" s="3">
        <f t="shared" si="37"/>
        <v>352</v>
      </c>
      <c r="B371" s="18">
        <f t="shared" si="38"/>
        <v>0</v>
      </c>
      <c r="C371" s="27">
        <f t="shared" si="39"/>
        <v>0</v>
      </c>
      <c r="D371" s="27">
        <f t="shared" si="40"/>
        <v>0</v>
      </c>
      <c r="E371" s="18">
        <f t="shared" si="41"/>
        <v>0</v>
      </c>
      <c r="F371" s="18">
        <f t="shared" si="35"/>
        <v>0</v>
      </c>
      <c r="G371" s="28">
        <f t="shared" si="36"/>
        <v>0</v>
      </c>
    </row>
    <row r="372" spans="1:7" hidden="1" x14ac:dyDescent="0.2">
      <c r="A372" s="3">
        <f t="shared" si="37"/>
        <v>353</v>
      </c>
      <c r="B372" s="18">
        <f t="shared" si="38"/>
        <v>0</v>
      </c>
      <c r="C372" s="27">
        <f t="shared" si="39"/>
        <v>0</v>
      </c>
      <c r="D372" s="27">
        <f t="shared" si="40"/>
        <v>0</v>
      </c>
      <c r="E372" s="18">
        <f t="shared" si="41"/>
        <v>0</v>
      </c>
      <c r="F372" s="18">
        <f t="shared" si="35"/>
        <v>0</v>
      </c>
      <c r="G372" s="28">
        <f t="shared" si="36"/>
        <v>0</v>
      </c>
    </row>
    <row r="373" spans="1:7" hidden="1" x14ac:dyDescent="0.2">
      <c r="A373" s="3">
        <f t="shared" si="37"/>
        <v>354</v>
      </c>
      <c r="B373" s="18">
        <f t="shared" si="38"/>
        <v>0</v>
      </c>
      <c r="C373" s="27">
        <f t="shared" si="39"/>
        <v>0</v>
      </c>
      <c r="D373" s="27">
        <f t="shared" si="40"/>
        <v>0</v>
      </c>
      <c r="E373" s="18">
        <f t="shared" si="41"/>
        <v>0</v>
      </c>
      <c r="F373" s="18">
        <f t="shared" si="35"/>
        <v>0</v>
      </c>
      <c r="G373" s="28">
        <f t="shared" si="36"/>
        <v>0</v>
      </c>
    </row>
    <row r="374" spans="1:7" hidden="1" x14ac:dyDescent="0.2">
      <c r="A374" s="3">
        <f t="shared" si="37"/>
        <v>355</v>
      </c>
      <c r="B374" s="18">
        <f t="shared" si="38"/>
        <v>0</v>
      </c>
      <c r="C374" s="27">
        <f t="shared" si="39"/>
        <v>0</v>
      </c>
      <c r="D374" s="27">
        <f t="shared" si="40"/>
        <v>0</v>
      </c>
      <c r="E374" s="18">
        <f t="shared" si="41"/>
        <v>0</v>
      </c>
      <c r="F374" s="18">
        <f t="shared" si="35"/>
        <v>0</v>
      </c>
      <c r="G374" s="28">
        <f t="shared" si="36"/>
        <v>0</v>
      </c>
    </row>
    <row r="375" spans="1:7" hidden="1" x14ac:dyDescent="0.2">
      <c r="A375" s="3">
        <f t="shared" si="37"/>
        <v>356</v>
      </c>
      <c r="B375" s="18">
        <f t="shared" si="38"/>
        <v>0</v>
      </c>
      <c r="C375" s="27">
        <f t="shared" si="39"/>
        <v>0</v>
      </c>
      <c r="D375" s="27">
        <f t="shared" si="40"/>
        <v>0</v>
      </c>
      <c r="E375" s="18">
        <f t="shared" si="41"/>
        <v>0</v>
      </c>
      <c r="F375" s="18">
        <f t="shared" si="35"/>
        <v>0</v>
      </c>
      <c r="G375" s="28">
        <f t="shared" si="36"/>
        <v>0</v>
      </c>
    </row>
    <row r="376" spans="1:7" hidden="1" x14ac:dyDescent="0.2">
      <c r="A376" s="3">
        <f t="shared" si="37"/>
        <v>357</v>
      </c>
      <c r="B376" s="18">
        <f t="shared" si="38"/>
        <v>0</v>
      </c>
      <c r="C376" s="27">
        <f t="shared" si="39"/>
        <v>0</v>
      </c>
      <c r="D376" s="27">
        <f t="shared" si="40"/>
        <v>0</v>
      </c>
      <c r="E376" s="18">
        <f t="shared" si="41"/>
        <v>0</v>
      </c>
      <c r="F376" s="18">
        <f t="shared" si="35"/>
        <v>0</v>
      </c>
      <c r="G376" s="28">
        <f t="shared" si="36"/>
        <v>0</v>
      </c>
    </row>
    <row r="377" spans="1:7" hidden="1" x14ac:dyDescent="0.2">
      <c r="A377" s="3">
        <f t="shared" si="37"/>
        <v>358</v>
      </c>
      <c r="B377" s="18">
        <f t="shared" si="38"/>
        <v>0</v>
      </c>
      <c r="C377" s="27">
        <f t="shared" si="39"/>
        <v>0</v>
      </c>
      <c r="D377" s="27">
        <f t="shared" si="40"/>
        <v>0</v>
      </c>
      <c r="E377" s="18">
        <f t="shared" si="41"/>
        <v>0</v>
      </c>
      <c r="F377" s="18">
        <f t="shared" si="35"/>
        <v>0</v>
      </c>
      <c r="G377" s="28">
        <f t="shared" si="36"/>
        <v>0</v>
      </c>
    </row>
    <row r="378" spans="1:7" hidden="1" x14ac:dyDescent="0.2">
      <c r="A378" s="3">
        <f t="shared" si="37"/>
        <v>359</v>
      </c>
      <c r="B378" s="18">
        <f t="shared" si="38"/>
        <v>0</v>
      </c>
      <c r="C378" s="27">
        <f t="shared" si="39"/>
        <v>0</v>
      </c>
      <c r="D378" s="27">
        <f t="shared" si="40"/>
        <v>0</v>
      </c>
      <c r="E378" s="18">
        <f t="shared" si="41"/>
        <v>0</v>
      </c>
      <c r="F378" s="18">
        <f t="shared" si="35"/>
        <v>0</v>
      </c>
      <c r="G378" s="28">
        <f t="shared" si="36"/>
        <v>0</v>
      </c>
    </row>
    <row r="379" spans="1:7" ht="13.5" hidden="1" thickBot="1" x14ac:dyDescent="0.25">
      <c r="A379" s="3">
        <f t="shared" si="37"/>
        <v>360</v>
      </c>
      <c r="B379" s="18">
        <f t="shared" si="38"/>
        <v>0</v>
      </c>
      <c r="C379" s="27">
        <f t="shared" si="39"/>
        <v>0</v>
      </c>
      <c r="D379" s="27">
        <f t="shared" si="40"/>
        <v>0</v>
      </c>
      <c r="E379" s="18">
        <f t="shared" si="41"/>
        <v>0</v>
      </c>
      <c r="F379" s="18">
        <f t="shared" si="35"/>
        <v>0</v>
      </c>
      <c r="G379" s="28">
        <f t="shared" si="36"/>
        <v>0</v>
      </c>
    </row>
    <row r="380" spans="1:7" ht="13.5" thickBot="1" x14ac:dyDescent="0.25">
      <c r="A380" s="29" t="s">
        <v>16</v>
      </c>
      <c r="B380" s="36"/>
      <c r="C380" s="30">
        <f>SUM(C20:C379)</f>
        <v>640000000</v>
      </c>
      <c r="D380" s="30">
        <f>SUM(D20:D379)</f>
        <v>640000000</v>
      </c>
      <c r="E380" s="30">
        <f>SUM(E20:E379)</f>
        <v>240000000</v>
      </c>
      <c r="F380" s="30">
        <f>SUM(F20:F379)</f>
        <v>400000000</v>
      </c>
      <c r="G380" s="37"/>
    </row>
    <row r="381" spans="1:7" x14ac:dyDescent="0.2">
      <c r="A381" s="4"/>
    </row>
  </sheetData>
  <mergeCells count="17">
    <mergeCell ref="A16:D16"/>
    <mergeCell ref="A13:C13"/>
    <mergeCell ref="A15:C15"/>
    <mergeCell ref="A14:D14"/>
    <mergeCell ref="E12:G12"/>
    <mergeCell ref="E15:G15"/>
    <mergeCell ref="A1:G1"/>
    <mergeCell ref="A2:C2"/>
    <mergeCell ref="A4:C4"/>
    <mergeCell ref="A5:C5"/>
    <mergeCell ref="A6:C6"/>
    <mergeCell ref="A11:C11"/>
    <mergeCell ref="A12:C12"/>
    <mergeCell ref="A10:C10"/>
    <mergeCell ref="A7:C7"/>
    <mergeCell ref="A8:C8"/>
    <mergeCell ref="A9:C9"/>
  </mergeCells>
  <phoneticPr fontId="0" type="noConversion"/>
  <pageMargins left="0.59055118110236227" right="0.39370078740157483" top="0.39370078740157483" bottom="0.39370078740157483" header="0.51181102362204722" footer="0.51181102362204722"/>
  <pageSetup paperSize="9" orientation="portrait" horizontalDpi="360" verticalDpi="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workbookViewId="0">
      <selection activeCell="G5" sqref="G5"/>
    </sheetView>
  </sheetViews>
  <sheetFormatPr defaultRowHeight="12.75" x14ac:dyDescent="0.2"/>
  <cols>
    <col min="1" max="1" width="21.7109375" customWidth="1"/>
    <col min="2" max="2" width="7.7109375" customWidth="1"/>
    <col min="3" max="3" width="3.42578125" customWidth="1"/>
    <col min="4" max="4" width="11.5703125" bestFit="1" customWidth="1"/>
    <col min="5" max="5" width="6.140625" customWidth="1"/>
    <col min="6" max="6" width="3" customWidth="1"/>
    <col min="7" max="7" width="18.28515625" customWidth="1"/>
    <col min="8" max="9" width="2.7109375" customWidth="1"/>
    <col min="10" max="10" width="26.7109375" bestFit="1" customWidth="1"/>
    <col min="11" max="11" width="3.85546875" bestFit="1" customWidth="1"/>
    <col min="12" max="12" width="9.28515625" bestFit="1" customWidth="1"/>
    <col min="13" max="13" width="6.28515625" customWidth="1"/>
    <col min="14" max="14" width="2.7109375" customWidth="1"/>
  </cols>
  <sheetData>
    <row r="1" spans="1:14" ht="50.25" customHeight="1" x14ac:dyDescent="0.2">
      <c r="A1" s="224" t="s">
        <v>135</v>
      </c>
      <c r="B1" s="225"/>
      <c r="C1" s="225"/>
      <c r="D1" s="225"/>
      <c r="E1" s="225"/>
      <c r="F1" s="225"/>
      <c r="G1" s="225"/>
      <c r="H1" s="225"/>
      <c r="I1" s="225"/>
      <c r="J1" s="225"/>
      <c r="K1" s="225"/>
      <c r="L1" s="225"/>
      <c r="M1" s="225"/>
      <c r="N1" s="225"/>
    </row>
    <row r="2" spans="1:14" ht="33" customHeight="1" x14ac:dyDescent="0.2">
      <c r="A2" s="232" t="s">
        <v>136</v>
      </c>
      <c r="B2" s="232"/>
      <c r="C2" s="232"/>
      <c r="D2" s="232"/>
      <c r="E2" s="232"/>
      <c r="F2" s="232"/>
      <c r="G2" s="232"/>
      <c r="H2" s="232"/>
      <c r="I2" s="232"/>
      <c r="J2" s="232"/>
      <c r="K2" s="232"/>
      <c r="L2" s="232"/>
      <c r="M2" s="232"/>
      <c r="N2" s="232"/>
    </row>
    <row r="3" spans="1:14" ht="21" customHeight="1" x14ac:dyDescent="0.2">
      <c r="A3" s="224" t="s">
        <v>56</v>
      </c>
      <c r="B3" s="224"/>
      <c r="C3" s="224"/>
      <c r="D3" s="224"/>
      <c r="E3" s="224"/>
      <c r="F3" s="224"/>
      <c r="G3" s="224"/>
      <c r="H3" s="224"/>
      <c r="I3" s="224"/>
      <c r="J3" s="224"/>
      <c r="K3" s="224"/>
      <c r="L3" s="224"/>
      <c r="M3" s="224"/>
      <c r="N3" s="224"/>
    </row>
    <row r="4" spans="1:14" ht="27.75" customHeight="1" x14ac:dyDescent="0.35">
      <c r="A4" s="118" t="s">
        <v>54</v>
      </c>
      <c r="B4" s="51" t="s">
        <v>26</v>
      </c>
      <c r="C4" s="51"/>
      <c r="D4" s="270" t="s">
        <v>55</v>
      </c>
      <c r="E4" s="270"/>
      <c r="F4" s="270"/>
      <c r="G4" s="270"/>
      <c r="H4" s="270"/>
      <c r="I4" s="270"/>
      <c r="J4" s="270"/>
      <c r="K4" s="111"/>
      <c r="L4" s="111"/>
      <c r="M4" s="111"/>
      <c r="N4" s="111"/>
    </row>
    <row r="5" spans="1:14" ht="33" customHeight="1" x14ac:dyDescent="0.35">
      <c r="A5" s="118" t="s">
        <v>54</v>
      </c>
      <c r="B5" s="51" t="s">
        <v>26</v>
      </c>
      <c r="C5" s="51"/>
      <c r="D5" s="275">
        <f>'Effektiv rente stående lån'!D2</f>
        <v>400000000</v>
      </c>
      <c r="E5" s="276"/>
      <c r="F5" s="276"/>
      <c r="G5" s="119" t="str">
        <f>CONCATENATE("* ",'Effektiv rente stående lån'!D11*100,"%")</f>
        <v>* 1,5%</v>
      </c>
      <c r="H5" s="111"/>
      <c r="I5" s="111"/>
      <c r="J5" s="111"/>
      <c r="K5" s="111"/>
      <c r="L5" s="111"/>
      <c r="M5" s="111"/>
      <c r="N5" s="111"/>
    </row>
    <row r="6" spans="1:14" ht="33.75" customHeight="1" x14ac:dyDescent="0.35">
      <c r="A6" s="118" t="s">
        <v>54</v>
      </c>
      <c r="B6" s="51" t="s">
        <v>26</v>
      </c>
      <c r="C6" s="51"/>
      <c r="D6" s="277">
        <f>'Effektiv rente stående lån'!D12*-1</f>
        <v>6000000</v>
      </c>
      <c r="E6" s="277"/>
      <c r="F6" s="277"/>
      <c r="G6" s="110"/>
      <c r="H6" s="111"/>
      <c r="I6" s="111"/>
      <c r="J6" s="111"/>
      <c r="K6" s="111"/>
      <c r="L6" s="111"/>
      <c r="M6" s="111"/>
      <c r="N6" s="111"/>
    </row>
    <row r="7" spans="1:14" ht="33.75" customHeight="1" x14ac:dyDescent="0.2">
      <c r="A7" s="269" t="s">
        <v>57</v>
      </c>
      <c r="B7" s="269"/>
      <c r="C7" s="269"/>
      <c r="D7" s="269"/>
      <c r="E7" s="269"/>
      <c r="F7" s="269"/>
      <c r="G7" s="269"/>
      <c r="H7" s="269"/>
      <c r="I7" s="269"/>
      <c r="J7" s="269"/>
      <c r="K7" s="269"/>
      <c r="L7" s="269"/>
      <c r="M7" s="269"/>
      <c r="N7" s="269"/>
    </row>
    <row r="8" spans="1:14" ht="28.15" customHeight="1" thickBot="1" x14ac:dyDescent="0.35">
      <c r="A8" s="230" t="s">
        <v>31</v>
      </c>
      <c r="B8" s="210" t="s">
        <v>26</v>
      </c>
      <c r="C8" s="95"/>
      <c r="D8" s="45" t="s">
        <v>21</v>
      </c>
      <c r="E8" s="46" t="s">
        <v>22</v>
      </c>
      <c r="F8" s="212" t="s">
        <v>23</v>
      </c>
      <c r="G8" s="209" t="str">
        <f>IF('Effektiv rente stående lån'!D13=0,"b","b + Gebyr")</f>
        <v>b</v>
      </c>
      <c r="H8" s="280" t="s">
        <v>32</v>
      </c>
      <c r="I8" s="278" t="s">
        <v>36</v>
      </c>
      <c r="J8" s="281" t="s">
        <v>35</v>
      </c>
      <c r="K8" s="271" t="s">
        <v>23</v>
      </c>
      <c r="L8" s="273" t="s">
        <v>33</v>
      </c>
      <c r="M8" s="279" t="s">
        <v>22</v>
      </c>
      <c r="N8" s="278" t="s">
        <v>37</v>
      </c>
    </row>
    <row r="9" spans="1:14" ht="21.6" customHeight="1" x14ac:dyDescent="0.35">
      <c r="A9" s="230"/>
      <c r="B9" s="210"/>
      <c r="C9" s="95"/>
      <c r="D9" s="206" t="s">
        <v>25</v>
      </c>
      <c r="E9" s="206"/>
      <c r="F9" s="212"/>
      <c r="G9" s="209"/>
      <c r="H9" s="280"/>
      <c r="I9" s="278"/>
      <c r="J9" s="280"/>
      <c r="K9" s="271"/>
      <c r="L9" s="273"/>
      <c r="M9" s="279"/>
      <c r="N9" s="278"/>
    </row>
    <row r="10" spans="1:14" ht="21.6" customHeight="1" x14ac:dyDescent="0.2">
      <c r="A10" s="272" t="s">
        <v>27</v>
      </c>
      <c r="B10" s="272"/>
      <c r="C10" s="272"/>
      <c r="D10" s="272"/>
      <c r="E10" s="272"/>
      <c r="F10" s="272"/>
      <c r="G10" s="272"/>
      <c r="H10" s="272"/>
      <c r="I10" s="272"/>
      <c r="J10" s="272"/>
      <c r="K10" s="272"/>
      <c r="L10" s="272"/>
      <c r="M10" s="272"/>
    </row>
    <row r="11" spans="1:14" ht="27.75" thickBot="1" x14ac:dyDescent="0.35">
      <c r="A11" s="215">
        <f>'Effektiv rente stående lån'!D6</f>
        <v>399600000</v>
      </c>
      <c r="B11" s="210" t="s">
        <v>26</v>
      </c>
      <c r="C11" s="95"/>
      <c r="D11" s="45" t="str">
        <f>D8</f>
        <v>1-(1+ r)</v>
      </c>
      <c r="E11" s="49">
        <f>'Effektiv rente stående lån'!D10*-1</f>
        <v>-40</v>
      </c>
      <c r="F11" s="216" t="str">
        <f>F8</f>
        <v>*</v>
      </c>
      <c r="G11" s="213">
        <f>('Effektiv rente stående lån'!D12-'Effektiv rente stående lån'!D13)*-1</f>
        <v>6000000</v>
      </c>
      <c r="H11" s="280" t="s">
        <v>32</v>
      </c>
      <c r="I11" s="278" t="str">
        <f>I8</f>
        <v>(</v>
      </c>
      <c r="J11" s="281">
        <f>'Effektiv rente stående lån'!D2</f>
        <v>400000000</v>
      </c>
      <c r="K11" s="271" t="s">
        <v>23</v>
      </c>
      <c r="L11" s="273" t="str">
        <f>L8</f>
        <v>(1+r)</v>
      </c>
      <c r="M11" s="274">
        <f>E11</f>
        <v>-40</v>
      </c>
      <c r="N11" s="278" t="str">
        <f>N8</f>
        <v>)</v>
      </c>
    </row>
    <row r="12" spans="1:14" ht="27" x14ac:dyDescent="0.35">
      <c r="A12" s="215"/>
      <c r="B12" s="210"/>
      <c r="C12" s="95"/>
      <c r="D12" s="206" t="str">
        <f>D9</f>
        <v>r</v>
      </c>
      <c r="E12" s="206"/>
      <c r="F12" s="217"/>
      <c r="G12" s="213"/>
      <c r="H12" s="280"/>
      <c r="I12" s="278"/>
      <c r="J12" s="280"/>
      <c r="K12" s="271"/>
      <c r="L12" s="273"/>
      <c r="M12" s="274"/>
      <c r="N12" s="278"/>
    </row>
    <row r="13" spans="1:14" ht="18" x14ac:dyDescent="0.25">
      <c r="A13" s="220" t="s">
        <v>29</v>
      </c>
      <c r="B13" s="220"/>
      <c r="C13" s="220"/>
      <c r="D13" s="220"/>
      <c r="E13" s="220"/>
      <c r="F13" s="220"/>
      <c r="G13" s="220"/>
      <c r="H13" s="220"/>
      <c r="I13" s="220"/>
      <c r="J13" s="220"/>
      <c r="K13" s="220"/>
      <c r="L13" s="220"/>
      <c r="M13" s="220"/>
    </row>
    <row r="14" spans="1:14" ht="27" x14ac:dyDescent="0.35">
      <c r="A14" s="50" t="s">
        <v>25</v>
      </c>
      <c r="B14" s="51" t="s">
        <v>26</v>
      </c>
      <c r="C14" s="51"/>
      <c r="D14" s="52">
        <f>RATE('Effektiv rente stående lån'!D10,'Effektiv rente stående lån'!D12-'Effektiv rente stående lån'!D13,'Effektiv rente stående lån'!D6,'Effektiv rente stående lån'!D3)</f>
        <v>1.5033447514073286E-2</v>
      </c>
    </row>
    <row r="15" spans="1:14" ht="18" x14ac:dyDescent="0.25">
      <c r="A15" s="220" t="s">
        <v>30</v>
      </c>
      <c r="B15" s="220"/>
      <c r="C15" s="220"/>
      <c r="D15" s="220"/>
      <c r="E15" s="220"/>
      <c r="F15" s="220"/>
      <c r="G15" s="220"/>
      <c r="H15" s="220"/>
      <c r="I15" s="220"/>
      <c r="J15" s="220"/>
      <c r="K15" s="220"/>
      <c r="L15" s="220"/>
      <c r="M15" s="220"/>
    </row>
    <row r="16" spans="1:14" ht="28.5" thickBot="1" x14ac:dyDescent="0.45">
      <c r="A16" s="79" t="str">
        <f>A14</f>
        <v>r</v>
      </c>
      <c r="B16" s="80" t="str">
        <f>B14</f>
        <v>=</v>
      </c>
      <c r="C16" s="80"/>
      <c r="D16" s="100">
        <f>D14</f>
        <v>1.5033447514073286E-2</v>
      </c>
      <c r="E16" s="101"/>
    </row>
    <row r="17" spans="1:13" ht="13.5" thickTop="1" x14ac:dyDescent="0.2"/>
    <row r="18" spans="1:13" ht="18" x14ac:dyDescent="0.25">
      <c r="A18" s="90" t="str">
        <f>IF('Effektiv rente stående lån'!D9=1," ",CONCATENATE("Da terminerne på lånet er ",'Effektiv rente stående lån'!D9," gange pr. år skal følgende beregning foretages:"))</f>
        <v>Da terminerne på lånet er 4 gange pr. år skal følgende beregning foretages:</v>
      </c>
      <c r="B18" s="89"/>
      <c r="C18" s="89"/>
      <c r="D18" s="89"/>
      <c r="E18" s="89"/>
      <c r="F18" s="89"/>
      <c r="G18" s="89"/>
      <c r="H18" s="96"/>
      <c r="I18" s="96"/>
      <c r="J18" s="96"/>
    </row>
    <row r="19" spans="1:13" ht="24" customHeight="1" x14ac:dyDescent="0.25">
      <c r="A19" s="68" t="str">
        <f>IF('Effektiv rente stående lån'!$D$9=1,"","(1+r)")</f>
        <v>(1+r)</v>
      </c>
      <c r="B19" s="75">
        <f>IF('Effektiv rente stående lån'!D9=1,"",'Effektiv rente stående lån'!D9)</f>
        <v>4</v>
      </c>
      <c r="C19" s="68" t="str">
        <f>IF('Effektiv rente stående lån'!$D$9=1,"","-1")</f>
        <v>-1</v>
      </c>
      <c r="D19" s="220" t="str">
        <f>IF('Effektiv rente stående lån'!$D$9=1,"",CONCATENATE("="," Årlig rente"))</f>
        <v>= Årlig rente</v>
      </c>
      <c r="E19" s="220"/>
    </row>
    <row r="20" spans="1:13" ht="18" x14ac:dyDescent="0.25">
      <c r="A20" s="98" t="str">
        <f>IF('Effektiv rente stående lån'!$D$9=1,"","Ved at indsætte fås:")</f>
        <v>Ved at indsætte fås:</v>
      </c>
      <c r="B20" s="86"/>
      <c r="C20" s="86"/>
      <c r="D20" s="86"/>
      <c r="E20" s="86"/>
      <c r="F20" s="86"/>
      <c r="G20" s="86"/>
    </row>
    <row r="21" spans="1:13" ht="22.9" customHeight="1" x14ac:dyDescent="0.25">
      <c r="A21" s="69" t="str">
        <f>IF('Effektiv rente stående lån'!D9=1,"",CONCATENATE("(1+",ROUND(D14,4),")"))</f>
        <v>(1+0,015)</v>
      </c>
      <c r="B21" s="97">
        <f>B19</f>
        <v>4</v>
      </c>
      <c r="C21" s="68" t="str">
        <f>IF('Effektiv rente stående lån'!$D$9=1,"","-1")</f>
        <v>-1</v>
      </c>
      <c r="D21" s="220" t="str">
        <f>D19</f>
        <v>= Årlig rente</v>
      </c>
      <c r="E21" s="220"/>
    </row>
    <row r="22" spans="1:13" ht="28.15" customHeight="1" x14ac:dyDescent="0.25">
      <c r="A22" s="268">
        <f>IF('Effektiv rente stående lån'!D9=1,"",'Effektiv rente stående lån'!D15)</f>
        <v>6.1503458909107467E-2</v>
      </c>
      <c r="B22" s="268"/>
      <c r="C22" s="268"/>
      <c r="D22" s="267" t="str">
        <f>D21</f>
        <v>= Årlig rente</v>
      </c>
      <c r="E22" s="267"/>
    </row>
    <row r="23" spans="1:13" ht="18" x14ac:dyDescent="0.25">
      <c r="A23" s="220" t="str">
        <f>IF('Effektiv rente stående lån'!D9=1,"","Eller udtrykt i procent:")</f>
        <v>Eller udtrykt i procent:</v>
      </c>
      <c r="B23" s="220"/>
      <c r="C23" s="220"/>
      <c r="D23" s="220"/>
      <c r="E23" s="220"/>
      <c r="F23" s="220"/>
      <c r="G23" s="220"/>
      <c r="H23" s="220"/>
      <c r="I23" s="220"/>
      <c r="J23" s="220"/>
      <c r="K23" s="220"/>
      <c r="L23" s="220"/>
      <c r="M23" s="220"/>
    </row>
    <row r="24" spans="1:13" ht="24.6" customHeight="1" x14ac:dyDescent="0.25">
      <c r="A24" s="218" t="str">
        <f>IF('Effektiv rente stående lån'!$D$9=1,"",CONCATENATE("Årlig rente = ",ROUND('Effektiv rente stående lån'!D15*100,2),"%"))</f>
        <v>Årlig rente = 6,15%</v>
      </c>
      <c r="B24" s="218"/>
      <c r="C24" s="218"/>
      <c r="D24" s="218"/>
      <c r="E24" s="218"/>
    </row>
  </sheetData>
  <mergeCells count="40">
    <mergeCell ref="D21:E21"/>
    <mergeCell ref="D19:E19"/>
    <mergeCell ref="A13:M13"/>
    <mergeCell ref="A15:M15"/>
    <mergeCell ref="A1:N1"/>
    <mergeCell ref="I8:I9"/>
    <mergeCell ref="I11:I12"/>
    <mergeCell ref="M8:M9"/>
    <mergeCell ref="H11:H12"/>
    <mergeCell ref="J11:J12"/>
    <mergeCell ref="K11:K12"/>
    <mergeCell ref="N8:N9"/>
    <mergeCell ref="N11:N12"/>
    <mergeCell ref="J8:J9"/>
    <mergeCell ref="A3:N3"/>
    <mergeCell ref="H8:H9"/>
    <mergeCell ref="A8:A9"/>
    <mergeCell ref="B8:B9"/>
    <mergeCell ref="L8:L9"/>
    <mergeCell ref="D5:F5"/>
    <mergeCell ref="D6:F6"/>
    <mergeCell ref="D9:E9"/>
    <mergeCell ref="F8:F9"/>
    <mergeCell ref="G8:G9"/>
    <mergeCell ref="A2:N2"/>
    <mergeCell ref="A24:E24"/>
    <mergeCell ref="D22:E22"/>
    <mergeCell ref="A22:C22"/>
    <mergeCell ref="A23:M23"/>
    <mergeCell ref="A7:N7"/>
    <mergeCell ref="D4:J4"/>
    <mergeCell ref="B11:B12"/>
    <mergeCell ref="A11:A12"/>
    <mergeCell ref="K8:K9"/>
    <mergeCell ref="A10:M10"/>
    <mergeCell ref="L11:L12"/>
    <mergeCell ref="M11:M12"/>
    <mergeCell ref="F11:F12"/>
    <mergeCell ref="G11:G12"/>
    <mergeCell ref="D12:E12"/>
  </mergeCells>
  <phoneticPr fontId="11" type="noConversion"/>
  <pageMargins left="0.19685039370078741" right="0.19685039370078741" top="0.98425196850393704" bottom="0.98425196850393704" header="0" footer="0"/>
  <pageSetup paperSize="9" scale="81" orientation="portrait" r:id="rId1"/>
  <headerFooter alignWithMargins="0"/>
  <ignoredErrors>
    <ignoredError sqref="M11 C21"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8"/>
  <sheetViews>
    <sheetView workbookViewId="0">
      <selection activeCell="C4" sqref="C4"/>
    </sheetView>
  </sheetViews>
  <sheetFormatPr defaultRowHeight="12.75" x14ac:dyDescent="0.2"/>
  <cols>
    <col min="1" max="1" width="34.28515625" bestFit="1" customWidth="1"/>
    <col min="2" max="2" width="30.28515625" customWidth="1"/>
    <col min="3" max="3" width="34.5703125" customWidth="1"/>
    <col min="4" max="4" width="30.7109375" customWidth="1"/>
    <col min="5" max="5" width="28.28515625" customWidth="1"/>
  </cols>
  <sheetData>
    <row r="1" spans="1:5" ht="25.5" x14ac:dyDescent="0.35">
      <c r="A1" s="282" t="s">
        <v>102</v>
      </c>
      <c r="B1" s="282"/>
      <c r="C1" s="282"/>
      <c r="D1" s="282"/>
      <c r="E1" s="282"/>
    </row>
    <row r="2" spans="1:5" ht="23.25" x14ac:dyDescent="0.35">
      <c r="A2" s="181" t="s">
        <v>101</v>
      </c>
      <c r="B2" s="67" t="s">
        <v>103</v>
      </c>
      <c r="C2" s="67" t="s">
        <v>104</v>
      </c>
      <c r="D2" s="67" t="s">
        <v>128</v>
      </c>
      <c r="E2" s="67" t="s">
        <v>129</v>
      </c>
    </row>
    <row r="3" spans="1:5" ht="18" x14ac:dyDescent="0.25">
      <c r="A3" s="67" t="s">
        <v>105</v>
      </c>
      <c r="B3" s="184">
        <f>'Effektiv rente annuitetslån'!D16</f>
        <v>0.1317984846921596</v>
      </c>
      <c r="C3" s="184">
        <f>'Effektiv rente serielån'!D15</f>
        <v>0.16265085642497734</v>
      </c>
      <c r="D3" s="184">
        <f>'Effektiv rente stående lån'!D15</f>
        <v>6.1503458909107467E-2</v>
      </c>
      <c r="E3" s="184">
        <f>'Effektiv rente kassekredit'!E17</f>
        <v>0.11927763431903338</v>
      </c>
    </row>
    <row r="4" spans="1:5" ht="18" x14ac:dyDescent="0.25">
      <c r="A4" s="67" t="s">
        <v>109</v>
      </c>
      <c r="B4" s="182">
        <f>'Effektiv rente annuitetslån'!D5</f>
        <v>449900000</v>
      </c>
      <c r="C4" s="182">
        <f>'Effektiv rente serielån'!D6</f>
        <v>360000000</v>
      </c>
      <c r="D4" s="182">
        <f>'Effektiv rente stående lån'!D6</f>
        <v>399600000</v>
      </c>
      <c r="E4" s="182">
        <f>'Effektiv rente kassekredit'!B2*(1-'Effektiv rente kassekredit'!B4)</f>
        <v>300000.00000000006</v>
      </c>
    </row>
    <row r="5" spans="1:5" ht="18" x14ac:dyDescent="0.25">
      <c r="A5" s="67" t="s">
        <v>113</v>
      </c>
      <c r="B5" s="182">
        <f>'Effektiv rente annuitetslån'!C21*'Effektiv rente annuitetslån'!D8</f>
        <v>79672466.324939638</v>
      </c>
      <c r="C5" s="182">
        <f>'Effektiv rente serielån'!C21*'Effektiv rente serielån'!D9</f>
        <v>140000000</v>
      </c>
      <c r="D5" s="182">
        <f>'Effektiv rente stående lån'!C20*'Effektiv rente stående lån'!D9</f>
        <v>24000000</v>
      </c>
      <c r="E5" s="186" t="s">
        <v>130</v>
      </c>
    </row>
    <row r="6" spans="1:5" ht="18" x14ac:dyDescent="0.25">
      <c r="A6" s="67" t="s">
        <v>114</v>
      </c>
      <c r="B6" s="183" t="str">
        <f>CONCATENATE('Effektiv rente annuitetslån'!D7," år")</f>
        <v>10 år</v>
      </c>
      <c r="C6" s="183" t="str">
        <f>CONCATENATE('Effektiv rente serielån'!D8," år")</f>
        <v>4 år</v>
      </c>
      <c r="D6" s="183" t="str">
        <f>CONCATENATE('Effektiv rente stående lån'!D8," år")</f>
        <v>10 år</v>
      </c>
      <c r="E6" s="187" t="s">
        <v>130</v>
      </c>
    </row>
    <row r="7" spans="1:5" ht="18" x14ac:dyDescent="0.25">
      <c r="A7" s="67" t="s">
        <v>107</v>
      </c>
      <c r="B7" s="185" t="s">
        <v>115</v>
      </c>
      <c r="C7" s="185" t="s">
        <v>116</v>
      </c>
      <c r="D7" s="185" t="s">
        <v>117</v>
      </c>
      <c r="E7" s="187" t="s">
        <v>115</v>
      </c>
    </row>
    <row r="8" spans="1:5" ht="18" x14ac:dyDescent="0.25">
      <c r="A8" s="67" t="s">
        <v>108</v>
      </c>
      <c r="B8" s="185" t="s">
        <v>118</v>
      </c>
      <c r="C8" s="185" t="s">
        <v>119</v>
      </c>
      <c r="D8" s="185" t="s">
        <v>120</v>
      </c>
      <c r="E8" s="187" t="s">
        <v>131</v>
      </c>
    </row>
    <row r="9" spans="1:5" ht="18" x14ac:dyDescent="0.25">
      <c r="A9" s="67" t="s">
        <v>106</v>
      </c>
      <c r="B9" s="185" t="s">
        <v>121</v>
      </c>
      <c r="C9" s="185" t="s">
        <v>122</v>
      </c>
      <c r="D9" s="185" t="s">
        <v>121</v>
      </c>
      <c r="E9" s="187" t="s">
        <v>122</v>
      </c>
    </row>
    <row r="10" spans="1:5" ht="18" x14ac:dyDescent="0.25">
      <c r="A10" s="67" t="s">
        <v>111</v>
      </c>
      <c r="B10" s="185" t="s">
        <v>123</v>
      </c>
      <c r="C10" s="185" t="s">
        <v>110</v>
      </c>
      <c r="D10" s="185" t="s">
        <v>110</v>
      </c>
      <c r="E10" s="187" t="s">
        <v>132</v>
      </c>
    </row>
    <row r="11" spans="1:5" ht="18" x14ac:dyDescent="0.25">
      <c r="A11" s="67" t="s">
        <v>112</v>
      </c>
      <c r="B11" s="185" t="s">
        <v>124</v>
      </c>
      <c r="C11" s="185" t="s">
        <v>126</v>
      </c>
      <c r="D11" s="185" t="s">
        <v>125</v>
      </c>
      <c r="E11" s="67"/>
    </row>
    <row r="12" spans="1:5" ht="18" x14ac:dyDescent="0.25">
      <c r="A12" s="67"/>
      <c r="B12" s="67"/>
      <c r="C12" s="67"/>
      <c r="D12" s="67"/>
      <c r="E12" s="67"/>
    </row>
    <row r="13" spans="1:5" x14ac:dyDescent="0.2">
      <c r="A13" s="283" t="s">
        <v>127</v>
      </c>
      <c r="B13" s="284"/>
      <c r="C13" s="284"/>
      <c r="D13" s="284"/>
      <c r="E13" s="284"/>
    </row>
    <row r="14" spans="1:5" x14ac:dyDescent="0.2">
      <c r="A14" s="284"/>
      <c r="B14" s="284"/>
      <c r="C14" s="284"/>
      <c r="D14" s="284"/>
      <c r="E14" s="284"/>
    </row>
    <row r="15" spans="1:5" x14ac:dyDescent="0.2">
      <c r="A15" s="284"/>
      <c r="B15" s="284"/>
      <c r="C15" s="284"/>
      <c r="D15" s="284"/>
      <c r="E15" s="284"/>
    </row>
    <row r="16" spans="1:5" x14ac:dyDescent="0.2">
      <c r="A16" s="284"/>
      <c r="B16" s="284"/>
      <c r="C16" s="284"/>
      <c r="D16" s="284"/>
      <c r="E16" s="284"/>
    </row>
    <row r="17" spans="1:5" x14ac:dyDescent="0.2">
      <c r="A17" s="284"/>
      <c r="B17" s="284"/>
      <c r="C17" s="284"/>
      <c r="D17" s="284"/>
      <c r="E17" s="284"/>
    </row>
    <row r="18" spans="1:5" x14ac:dyDescent="0.2">
      <c r="A18" s="284"/>
      <c r="B18" s="284"/>
      <c r="C18" s="284"/>
      <c r="D18" s="284"/>
      <c r="E18" s="284"/>
    </row>
  </sheetData>
  <mergeCells count="2">
    <mergeCell ref="A1:E1"/>
    <mergeCell ref="A13:E18"/>
  </mergeCells>
  <phoneticPr fontId="11" type="noConversion"/>
  <pageMargins left="0.74803149606299213" right="0.74803149606299213" top="0.98425196850393704" bottom="0.98425196850393704" header="0.51181102362204722" footer="0.51181102362204722"/>
  <pageSetup paperSize="9" scale="8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workbookViewId="0">
      <selection activeCell="B4" sqref="B4"/>
    </sheetView>
  </sheetViews>
  <sheetFormatPr defaultRowHeight="12.75" x14ac:dyDescent="0.2"/>
  <cols>
    <col min="1" max="1" width="25.140625" customWidth="1"/>
    <col min="2" max="2" width="19.85546875" customWidth="1"/>
    <col min="3" max="3" width="6" customWidth="1"/>
    <col min="4" max="4" width="10.7109375" customWidth="1"/>
    <col min="5" max="5" width="13.85546875" bestFit="1" customWidth="1"/>
    <col min="7" max="7" width="10.85546875" bestFit="1" customWidth="1"/>
  </cols>
  <sheetData>
    <row r="1" spans="1:7" ht="27" x14ac:dyDescent="0.35">
      <c r="A1" s="285" t="s">
        <v>63</v>
      </c>
      <c r="B1" s="285"/>
      <c r="C1" s="285"/>
      <c r="D1" s="285"/>
      <c r="E1" s="285"/>
      <c r="F1" s="285"/>
      <c r="G1" s="285"/>
    </row>
    <row r="2" spans="1:7" ht="15" x14ac:dyDescent="0.2">
      <c r="A2" s="54" t="s">
        <v>75</v>
      </c>
      <c r="B2" s="129">
        <v>1000000</v>
      </c>
      <c r="C2" s="54"/>
      <c r="D2" s="54"/>
    </row>
    <row r="3" spans="1:7" ht="15" x14ac:dyDescent="0.2">
      <c r="A3" s="54" t="s">
        <v>76</v>
      </c>
      <c r="B3" s="130">
        <v>10</v>
      </c>
      <c r="C3" s="131" t="s">
        <v>64</v>
      </c>
      <c r="D3" s="131"/>
    </row>
    <row r="4" spans="1:7" ht="15" x14ac:dyDescent="0.2">
      <c r="A4" s="54" t="s">
        <v>65</v>
      </c>
      <c r="B4" s="132">
        <v>0.7</v>
      </c>
      <c r="C4" s="54"/>
      <c r="D4" s="54"/>
    </row>
    <row r="5" spans="1:7" ht="15" x14ac:dyDescent="0.2">
      <c r="A5" s="54" t="s">
        <v>4</v>
      </c>
      <c r="B5" s="132">
        <v>0.1</v>
      </c>
      <c r="C5" s="54"/>
      <c r="D5" s="54"/>
    </row>
    <row r="6" spans="1:7" ht="15" x14ac:dyDescent="0.2">
      <c r="A6" s="54" t="s">
        <v>77</v>
      </c>
      <c r="B6" s="130">
        <v>4</v>
      </c>
      <c r="C6" s="54"/>
      <c r="D6" s="54"/>
    </row>
    <row r="7" spans="1:7" ht="15" x14ac:dyDescent="0.2">
      <c r="A7" s="54" t="s">
        <v>67</v>
      </c>
      <c r="B7" s="133">
        <f>B5/B6</f>
        <v>2.5000000000000001E-2</v>
      </c>
      <c r="C7" s="54"/>
      <c r="D7" s="54"/>
    </row>
    <row r="9" spans="1:7" ht="15" x14ac:dyDescent="0.2">
      <c r="A9" s="54" t="s">
        <v>68</v>
      </c>
      <c r="B9" s="54"/>
      <c r="C9" s="54"/>
      <c r="D9" s="54"/>
      <c r="E9" s="54"/>
      <c r="F9" s="54"/>
      <c r="G9" s="54"/>
    </row>
    <row r="10" spans="1:7" ht="15" x14ac:dyDescent="0.2">
      <c r="A10" s="54" t="str">
        <f>A3</f>
        <v>Provision</v>
      </c>
      <c r="B10" s="54">
        <f>B3/B6</f>
        <v>2.5</v>
      </c>
      <c r="C10" s="254" t="str">
        <f>CONCATENATE(C3," af")</f>
        <v>Promille af</v>
      </c>
      <c r="D10" s="254"/>
      <c r="E10" s="134">
        <f>B2</f>
        <v>1000000</v>
      </c>
      <c r="F10" s="54" t="s">
        <v>26</v>
      </c>
      <c r="G10" s="134">
        <f>IF(C3="Promille",E10*B10/1000,E10*B10/100)</f>
        <v>2500</v>
      </c>
    </row>
    <row r="11" spans="1:7" ht="15" x14ac:dyDescent="0.2">
      <c r="A11" s="54" t="s">
        <v>66</v>
      </c>
      <c r="B11" s="135">
        <f>B7</f>
        <v>2.5000000000000001E-2</v>
      </c>
      <c r="C11" s="254" t="s">
        <v>73</v>
      </c>
      <c r="D11" s="254"/>
      <c r="E11" s="134">
        <f>B2*B4</f>
        <v>700000</v>
      </c>
      <c r="F11" s="54" t="s">
        <v>26</v>
      </c>
      <c r="G11" s="134">
        <f>E11*B11</f>
        <v>17500</v>
      </c>
    </row>
    <row r="12" spans="1:7" ht="15.75" thickBot="1" x14ac:dyDescent="0.25">
      <c r="A12" s="54" t="s">
        <v>69</v>
      </c>
      <c r="B12" s="54"/>
      <c r="C12" s="54"/>
      <c r="D12" s="54"/>
      <c r="E12" s="54"/>
      <c r="F12" s="54"/>
      <c r="G12" s="136">
        <f>G10+G11</f>
        <v>20000</v>
      </c>
    </row>
    <row r="13" spans="1:7" ht="15.75" thickTop="1" x14ac:dyDescent="0.2">
      <c r="A13" s="54"/>
      <c r="B13" s="54"/>
      <c r="C13" s="54"/>
      <c r="D13" s="54"/>
      <c r="E13" s="54"/>
      <c r="F13" s="54"/>
      <c r="G13" s="54"/>
    </row>
    <row r="14" spans="1:7" ht="15" x14ac:dyDescent="0.2">
      <c r="A14" s="288" t="s">
        <v>71</v>
      </c>
      <c r="B14" s="138">
        <f>G12</f>
        <v>20000</v>
      </c>
      <c r="C14" s="137" t="s">
        <v>70</v>
      </c>
      <c r="D14" s="280" t="s">
        <v>26</v>
      </c>
      <c r="E14" s="287">
        <f>B14/B15</f>
        <v>2.8571428571428571E-2</v>
      </c>
      <c r="F14" s="54"/>
      <c r="G14" s="54"/>
    </row>
    <row r="15" spans="1:7" ht="15" x14ac:dyDescent="0.2">
      <c r="A15" s="288"/>
      <c r="B15" s="286">
        <f>E11</f>
        <v>700000</v>
      </c>
      <c r="C15" s="286"/>
      <c r="D15" s="280"/>
      <c r="E15" s="287"/>
      <c r="F15" s="54"/>
      <c r="G15" s="54"/>
    </row>
    <row r="17" spans="1:5" ht="31.5" customHeight="1" thickBot="1" x14ac:dyDescent="0.3">
      <c r="A17" s="67" t="s">
        <v>72</v>
      </c>
      <c r="B17" s="69" t="str">
        <f>CONCATENATE("(( 1 + ",ROUND(B14/B15,5),")")</f>
        <v>(( 1 + 0,02857)</v>
      </c>
      <c r="C17" s="126">
        <f>B6</f>
        <v>4</v>
      </c>
      <c r="D17" s="127" t="s">
        <v>74</v>
      </c>
      <c r="E17" s="128">
        <f>POWER((1+E14),B6)-1</f>
        <v>0.11927763431903338</v>
      </c>
    </row>
    <row r="18" spans="1:5" ht="13.5" thickTop="1" x14ac:dyDescent="0.2"/>
  </sheetData>
  <mergeCells count="7">
    <mergeCell ref="A1:G1"/>
    <mergeCell ref="D14:D15"/>
    <mergeCell ref="B15:C15"/>
    <mergeCell ref="E14:E15"/>
    <mergeCell ref="A14:A15"/>
    <mergeCell ref="C10:D10"/>
    <mergeCell ref="C11:D11"/>
  </mergeCells>
  <phoneticPr fontId="11" type="noConversion"/>
  <pageMargins left="0.74803149606299213" right="0.74803149606299213" top="0.98425196850393704" bottom="0.98425196850393704" header="0" footer="0"/>
  <pageSetup paperSize="9" scale="92" orientation="portrait"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activeCell="M27" sqref="M27"/>
    </sheetView>
  </sheetViews>
  <sheetFormatPr defaultRowHeight="12.75" x14ac:dyDescent="0.2"/>
  <cols>
    <col min="1" max="1" width="14.42578125" customWidth="1"/>
    <col min="2" max="2" width="8.28515625" customWidth="1"/>
    <col min="3" max="3" width="10.140625" customWidth="1"/>
    <col min="4" max="4" width="8.28515625" bestFit="1" customWidth="1"/>
    <col min="5" max="5" width="7.7109375" bestFit="1" customWidth="1"/>
    <col min="6" max="6" width="7.85546875" bestFit="1" customWidth="1"/>
    <col min="7" max="7" width="15.28515625" bestFit="1" customWidth="1"/>
    <col min="8" max="8" width="8" bestFit="1" customWidth="1"/>
    <col min="10" max="10" width="16" bestFit="1" customWidth="1"/>
  </cols>
  <sheetData>
    <row r="1" spans="1:10" ht="24.75" customHeight="1" x14ac:dyDescent="0.4">
      <c r="A1" s="289" t="s">
        <v>78</v>
      </c>
      <c r="B1" s="289"/>
      <c r="C1" s="289"/>
      <c r="D1" s="289"/>
      <c r="E1" s="289"/>
      <c r="F1" s="289"/>
      <c r="G1" s="289"/>
      <c r="H1" s="289"/>
      <c r="I1" s="289"/>
    </row>
    <row r="2" spans="1:10" ht="26.45" customHeight="1" x14ac:dyDescent="0.3">
      <c r="A2" s="140">
        <v>15</v>
      </c>
      <c r="B2" s="141" t="s">
        <v>79</v>
      </c>
      <c r="C2" s="141" t="s">
        <v>80</v>
      </c>
      <c r="D2" s="142">
        <v>0.01</v>
      </c>
      <c r="E2" s="141" t="s">
        <v>81</v>
      </c>
      <c r="F2" s="140">
        <v>45</v>
      </c>
      <c r="G2" s="141" t="s">
        <v>82</v>
      </c>
      <c r="H2" s="143" t="s">
        <v>83</v>
      </c>
    </row>
    <row r="4" spans="1:10" ht="21" thickBot="1" x14ac:dyDescent="0.35">
      <c r="A4" s="144">
        <f>A2</f>
        <v>15</v>
      </c>
      <c r="B4" s="144" t="s">
        <v>79</v>
      </c>
      <c r="C4" s="145"/>
      <c r="D4" s="144"/>
      <c r="E4" s="144">
        <f>F2-A2</f>
        <v>30</v>
      </c>
      <c r="F4" s="144" t="s">
        <v>79</v>
      </c>
      <c r="G4" s="144"/>
      <c r="H4" s="144"/>
      <c r="I4" s="146"/>
      <c r="J4" s="147"/>
    </row>
    <row r="5" spans="1:10" ht="20.25" x14ac:dyDescent="0.3">
      <c r="A5" s="147"/>
      <c r="B5" s="147"/>
      <c r="C5" s="148"/>
      <c r="D5" s="147"/>
      <c r="E5" s="147"/>
      <c r="F5" s="147"/>
      <c r="G5" s="147"/>
      <c r="H5" s="147"/>
      <c r="I5" s="149"/>
      <c r="J5" s="147"/>
    </row>
    <row r="6" spans="1:10" ht="20.25" x14ac:dyDescent="0.3">
      <c r="A6" s="147"/>
      <c r="B6" s="296">
        <f>I6-(I6*D2)</f>
        <v>99</v>
      </c>
      <c r="C6" s="296"/>
      <c r="D6" s="147"/>
      <c r="E6" s="147"/>
      <c r="F6" s="147"/>
      <c r="G6" s="147"/>
      <c r="H6" s="147"/>
      <c r="I6" s="297">
        <v>100</v>
      </c>
      <c r="J6" s="297"/>
    </row>
    <row r="7" spans="1:10" ht="20.25" x14ac:dyDescent="0.3">
      <c r="A7" s="150" t="s">
        <v>84</v>
      </c>
      <c r="B7" s="147"/>
      <c r="C7" s="147"/>
      <c r="D7" s="147"/>
      <c r="E7" s="147"/>
      <c r="F7" s="147"/>
    </row>
    <row r="8" spans="1:10" ht="41.45" customHeight="1" thickBot="1" x14ac:dyDescent="0.35">
      <c r="A8" s="151" t="s">
        <v>85</v>
      </c>
      <c r="B8" s="152" t="s">
        <v>23</v>
      </c>
      <c r="C8" s="153" t="s">
        <v>86</v>
      </c>
      <c r="D8" s="152" t="s">
        <v>23</v>
      </c>
      <c r="E8" s="154">
        <v>100</v>
      </c>
      <c r="F8" s="280" t="s">
        <v>26</v>
      </c>
      <c r="G8" s="290" t="s">
        <v>87</v>
      </c>
      <c r="H8" s="290"/>
      <c r="I8" s="290"/>
    </row>
    <row r="9" spans="1:10" ht="60.75" x14ac:dyDescent="0.2">
      <c r="A9" s="156" t="s">
        <v>88</v>
      </c>
      <c r="B9" s="157" t="s">
        <v>23</v>
      </c>
      <c r="C9" s="302" t="s">
        <v>89</v>
      </c>
      <c r="D9" s="302"/>
      <c r="E9" s="302"/>
      <c r="F9" s="280"/>
      <c r="G9" s="290"/>
      <c r="H9" s="290"/>
      <c r="I9" s="290"/>
    </row>
    <row r="10" spans="1:10" ht="13.15" customHeight="1" x14ac:dyDescent="0.2">
      <c r="B10" s="4"/>
      <c r="F10" s="158"/>
    </row>
    <row r="11" spans="1:10" ht="20.25" x14ac:dyDescent="0.3">
      <c r="A11" s="147" t="s">
        <v>90</v>
      </c>
      <c r="B11" s="147"/>
      <c r="C11" s="147"/>
      <c r="D11" s="147"/>
      <c r="E11" s="147"/>
      <c r="F11" s="158"/>
    </row>
    <row r="12" spans="1:10" ht="20.25" x14ac:dyDescent="0.3">
      <c r="A12" s="147"/>
      <c r="B12" s="147"/>
      <c r="C12" s="147"/>
      <c r="D12" s="147"/>
      <c r="E12" s="147"/>
      <c r="F12" s="158"/>
    </row>
    <row r="13" spans="1:10" ht="24" thickBot="1" x14ac:dyDescent="0.4">
      <c r="A13" s="159">
        <f>D2*100</f>
        <v>1</v>
      </c>
      <c r="B13" s="160" t="s">
        <v>23</v>
      </c>
      <c r="C13" s="161">
        <v>360</v>
      </c>
      <c r="D13" s="160" t="s">
        <v>23</v>
      </c>
      <c r="E13" s="162">
        <v>100</v>
      </c>
      <c r="F13" s="280" t="s">
        <v>26</v>
      </c>
      <c r="G13" s="298">
        <f>(A13*C13)/(A14*C14)</f>
        <v>0.12121212121212122</v>
      </c>
      <c r="H13" s="300" t="s">
        <v>91</v>
      </c>
      <c r="I13" s="300"/>
    </row>
    <row r="14" spans="1:10" ht="24" thickBot="1" x14ac:dyDescent="0.4">
      <c r="A14" s="163">
        <f>B6</f>
        <v>99</v>
      </c>
      <c r="B14" s="125" t="s">
        <v>23</v>
      </c>
      <c r="C14" s="164">
        <f>E4</f>
        <v>30</v>
      </c>
      <c r="D14" s="165"/>
      <c r="E14" s="165"/>
      <c r="F14" s="280"/>
      <c r="G14" s="299"/>
      <c r="H14" s="301"/>
      <c r="I14" s="301"/>
    </row>
    <row r="15" spans="1:10" ht="24" thickTop="1" x14ac:dyDescent="0.35">
      <c r="A15" s="163"/>
      <c r="B15" s="125"/>
      <c r="C15" s="164"/>
      <c r="D15" s="165"/>
      <c r="E15" s="165"/>
      <c r="F15" s="139"/>
      <c r="G15" s="167"/>
      <c r="H15" s="155"/>
      <c r="I15" s="155"/>
    </row>
    <row r="16" spans="1:10" ht="20.25" x14ac:dyDescent="0.3">
      <c r="A16" s="168" t="s">
        <v>92</v>
      </c>
      <c r="B16" s="169"/>
      <c r="C16" s="170"/>
      <c r="D16" s="147"/>
      <c r="E16" s="147"/>
      <c r="F16" s="139"/>
      <c r="G16" s="171"/>
    </row>
    <row r="17" spans="1:10" ht="20.25" x14ac:dyDescent="0.3">
      <c r="A17" s="168" t="s">
        <v>93</v>
      </c>
      <c r="B17" s="169">
        <f>E4</f>
        <v>30</v>
      </c>
      <c r="C17" s="170" t="str">
        <f>B2</f>
        <v>dage</v>
      </c>
      <c r="D17" s="147" t="s">
        <v>94</v>
      </c>
      <c r="E17" s="172">
        <f>A13</f>
        <v>1</v>
      </c>
      <c r="F17" s="280" t="s">
        <v>95</v>
      </c>
      <c r="G17" s="280"/>
      <c r="H17" s="173">
        <f>A14</f>
        <v>99</v>
      </c>
      <c r="I17" s="169" t="s">
        <v>26</v>
      </c>
      <c r="J17" s="174">
        <f>E17/H17</f>
        <v>1.0101010101010102E-2</v>
      </c>
    </row>
    <row r="18" spans="1:10" ht="20.25" x14ac:dyDescent="0.3">
      <c r="A18" s="175" t="s">
        <v>96</v>
      </c>
      <c r="B18" s="175"/>
      <c r="C18" s="175"/>
      <c r="D18" s="175"/>
      <c r="E18" s="175"/>
      <c r="F18" s="175"/>
      <c r="H18" s="294">
        <f>J17</f>
        <v>1.0101010101010102E-2</v>
      </c>
      <c r="I18" s="294"/>
    </row>
    <row r="19" spans="1:10" ht="20.25" x14ac:dyDescent="0.3">
      <c r="A19" s="168" t="s">
        <v>97</v>
      </c>
      <c r="B19" s="169"/>
      <c r="C19" s="170"/>
      <c r="D19" s="147"/>
      <c r="E19" s="147"/>
      <c r="F19" s="139"/>
      <c r="G19" s="171"/>
    </row>
    <row r="20" spans="1:10" ht="26.25" customHeight="1" thickBot="1" x14ac:dyDescent="0.35">
      <c r="A20" s="292" t="str">
        <f>CONCATENATE("((",ROUND(J17,7)+1,")")</f>
        <v>((1,010101)</v>
      </c>
      <c r="B20" s="292"/>
      <c r="C20" s="293" t="str">
        <f>CONCATENATE("360/",E4)</f>
        <v>360/30</v>
      </c>
      <c r="D20" s="293"/>
      <c r="E20" s="175" t="str">
        <f>CONCATENATE("-1)*100 =")</f>
        <v>-1)*100 =</v>
      </c>
      <c r="F20" s="175"/>
      <c r="G20" s="166">
        <f>POWER(J17+1,360/E4)-1</f>
        <v>0.12817809950197101</v>
      </c>
      <c r="H20" s="295" t="str">
        <f>H13</f>
        <v>i årlig rente</v>
      </c>
      <c r="I20" s="295"/>
    </row>
    <row r="21" spans="1:10" ht="26.25" customHeight="1" thickTop="1" x14ac:dyDescent="0.3">
      <c r="A21" s="176"/>
      <c r="B21" s="176"/>
      <c r="C21" s="177"/>
      <c r="D21" s="177"/>
      <c r="E21" s="175"/>
      <c r="F21" s="175"/>
      <c r="G21" s="171"/>
    </row>
    <row r="22" spans="1:10" ht="20.25" x14ac:dyDescent="0.3">
      <c r="A22" s="291" t="s">
        <v>98</v>
      </c>
      <c r="B22" s="291"/>
      <c r="C22" s="291"/>
      <c r="D22" s="291"/>
      <c r="E22" s="291"/>
      <c r="F22" s="291"/>
      <c r="G22" s="291"/>
      <c r="H22" s="291"/>
      <c r="I22" s="291"/>
      <c r="J22" s="178">
        <v>0.09</v>
      </c>
    </row>
    <row r="23" spans="1:10" ht="20.25" x14ac:dyDescent="0.3">
      <c r="A23" s="291" t="s">
        <v>99</v>
      </c>
      <c r="B23" s="291"/>
      <c r="C23" s="291"/>
      <c r="D23" s="291"/>
      <c r="E23" s="291"/>
      <c r="F23" s="291"/>
      <c r="G23" s="179">
        <f>IF(G13&gt;J22,A2,F2)</f>
        <v>15</v>
      </c>
      <c r="H23" s="147" t="s">
        <v>100</v>
      </c>
    </row>
    <row r="24" spans="1:10" ht="25.15" customHeight="1" x14ac:dyDescent="0.3">
      <c r="A24" s="180"/>
      <c r="B24" s="180"/>
      <c r="C24" s="180"/>
      <c r="D24" s="180"/>
      <c r="E24" s="180"/>
      <c r="F24" s="180"/>
      <c r="G24" s="180"/>
      <c r="H24" s="180"/>
      <c r="I24" s="180"/>
      <c r="J24" s="180"/>
    </row>
    <row r="25" spans="1:10" ht="20.45" customHeight="1" x14ac:dyDescent="0.3">
      <c r="A25" s="180"/>
      <c r="B25" s="180"/>
      <c r="C25" s="180"/>
      <c r="D25" s="180"/>
      <c r="E25" s="180"/>
      <c r="F25" s="180"/>
      <c r="G25" s="180"/>
      <c r="H25" s="180"/>
      <c r="I25" s="180"/>
      <c r="J25" s="180"/>
    </row>
    <row r="26" spans="1:10" ht="13.15" customHeight="1" x14ac:dyDescent="0.3">
      <c r="A26" s="180"/>
      <c r="B26" s="180"/>
      <c r="C26" s="180"/>
      <c r="D26" s="180"/>
      <c r="E26" s="180"/>
      <c r="F26" s="180"/>
      <c r="G26" s="180"/>
      <c r="H26" s="180"/>
      <c r="I26" s="180"/>
      <c r="J26" s="180"/>
    </row>
  </sheetData>
  <mergeCells count="16">
    <mergeCell ref="A23:F23"/>
    <mergeCell ref="B6:C6"/>
    <mergeCell ref="I6:J6"/>
    <mergeCell ref="F13:F14"/>
    <mergeCell ref="G13:G14"/>
    <mergeCell ref="H13:I14"/>
    <mergeCell ref="C9:E9"/>
    <mergeCell ref="F8:F9"/>
    <mergeCell ref="A1:I1"/>
    <mergeCell ref="G8:I9"/>
    <mergeCell ref="A22:I22"/>
    <mergeCell ref="F17:G17"/>
    <mergeCell ref="A20:B20"/>
    <mergeCell ref="C20:D20"/>
    <mergeCell ref="H18:I18"/>
    <mergeCell ref="H20:I20"/>
  </mergeCells>
  <phoneticPr fontId="11" type="noConversion"/>
  <pageMargins left="0.74803149606299213" right="0.74803149606299213" top="0.98425196850393704" bottom="0.98425196850393704" header="0" footer="0"/>
  <pageSetup paperSize="9" scale="8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Effektiv rente annuitetslån</vt:lpstr>
      <vt:lpstr>note annuitetslån</vt:lpstr>
      <vt:lpstr>Effektiv rente serielån</vt:lpstr>
      <vt:lpstr>note serielån</vt:lpstr>
      <vt:lpstr>Effektiv rente stående lån</vt:lpstr>
      <vt:lpstr>note stående lån</vt:lpstr>
      <vt:lpstr>Sammenligning</vt:lpstr>
      <vt:lpstr>Effektiv rente kassekredit</vt:lpstr>
      <vt:lpstr>Betalingsbetingelser</vt:lpstr>
    </vt:vector>
  </TitlesOfParts>
  <Company>BR-consult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lastModifiedBy>Jesper Brygger</cp:lastModifiedBy>
  <cp:lastPrinted>2018-10-30T12:34:28Z</cp:lastPrinted>
  <dcterms:created xsi:type="dcterms:W3CDTF">2000-09-09T22:47:26Z</dcterms:created>
  <dcterms:modified xsi:type="dcterms:W3CDTF">2018-10-30T12:34:39Z</dcterms:modified>
</cp:coreProperties>
</file>