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rbejde\Roskilde Handelsskole\Filer\"/>
    </mc:Choice>
  </mc:AlternateContent>
  <bookViews>
    <workbookView xWindow="0" yWindow="0" windowWidth="20490" windowHeight="7620" tabRatio="859"/>
  </bookViews>
  <sheets>
    <sheet name="budget månedsvis" sheetId="1" r:id="rId1"/>
    <sheet name="Rådighedsbeløb" sheetId="2" r:id="rId2"/>
  </sheets>
  <calcPr calcId="162913"/>
</workbook>
</file>

<file path=xl/calcChain.xml><?xml version="1.0" encoding="utf-8"?>
<calcChain xmlns="http://schemas.openxmlformats.org/spreadsheetml/2006/main">
  <c r="C30" i="1" l="1"/>
  <c r="C36" i="1" l="1"/>
  <c r="D21" i="1"/>
  <c r="C25" i="1" l="1"/>
  <c r="C26" i="1"/>
  <c r="C27" i="1"/>
  <c r="C28" i="1"/>
  <c r="C29" i="1"/>
  <c r="D30" i="1"/>
  <c r="E30" i="1"/>
  <c r="F30" i="1"/>
  <c r="G30" i="1"/>
  <c r="H30" i="1"/>
  <c r="I30" i="1"/>
  <c r="J30" i="1"/>
  <c r="K30" i="1"/>
  <c r="L30" i="1"/>
  <c r="M30" i="1"/>
  <c r="N30" i="1"/>
  <c r="O30" i="1"/>
  <c r="C24" i="1"/>
  <c r="A30" i="1"/>
  <c r="A21" i="1"/>
  <c r="A9" i="1"/>
  <c r="C16" i="1" l="1"/>
  <c r="C15" i="1"/>
  <c r="C17" i="1"/>
  <c r="C18" i="1"/>
  <c r="D9" i="1"/>
  <c r="C12" i="1"/>
  <c r="C13" i="1"/>
  <c r="C21" i="1" s="1"/>
  <c r="C22" i="1" s="1"/>
  <c r="C31" i="1" s="1"/>
  <c r="C14" i="1"/>
  <c r="C19" i="1"/>
  <c r="C20" i="1"/>
  <c r="C11" i="1"/>
  <c r="E21" i="1"/>
  <c r="F21" i="1"/>
  <c r="G21" i="1"/>
  <c r="H21" i="1"/>
  <c r="I21" i="1"/>
  <c r="J21" i="1"/>
  <c r="K21" i="1"/>
  <c r="L21" i="1"/>
  <c r="M21" i="1"/>
  <c r="N21" i="1"/>
  <c r="O21" i="1"/>
  <c r="E9" i="1"/>
  <c r="F9" i="1"/>
  <c r="G9" i="1"/>
  <c r="H9" i="1"/>
  <c r="I9" i="1"/>
  <c r="J9" i="1"/>
  <c r="K9" i="1"/>
  <c r="L9" i="1"/>
  <c r="M9" i="1"/>
  <c r="N9" i="1"/>
  <c r="O9" i="1"/>
  <c r="C3" i="1"/>
  <c r="C4" i="1"/>
  <c r="C5" i="1"/>
  <c r="C6" i="1"/>
  <c r="C7" i="1"/>
  <c r="C8" i="1"/>
  <c r="C38" i="1" l="1"/>
  <c r="C39" i="1" s="1"/>
  <c r="C37" i="1"/>
  <c r="F22" i="1"/>
  <c r="F31" i="1" s="1"/>
  <c r="H22" i="1"/>
  <c r="H31" i="1" s="1"/>
  <c r="L22" i="1"/>
  <c r="L31" i="1" s="1"/>
  <c r="D22" i="1"/>
  <c r="D31" i="1" s="1"/>
  <c r="O22" i="1"/>
  <c r="O31" i="1" s="1"/>
  <c r="K22" i="1"/>
  <c r="K31" i="1" s="1"/>
  <c r="G22" i="1"/>
  <c r="G31" i="1" s="1"/>
  <c r="N22" i="1"/>
  <c r="N31" i="1" s="1"/>
  <c r="J22" i="1"/>
  <c r="J31" i="1" s="1"/>
  <c r="M22" i="1"/>
  <c r="M31" i="1" s="1"/>
  <c r="I22" i="1"/>
  <c r="I31" i="1" s="1"/>
  <c r="E22" i="1"/>
  <c r="E31" i="1" s="1"/>
  <c r="C9" i="1"/>
  <c r="E32" i="1" l="1"/>
  <c r="F32" i="1" s="1"/>
  <c r="G32" i="1" s="1"/>
  <c r="H32" i="1" s="1"/>
  <c r="I32" i="1" s="1"/>
  <c r="J32" i="1" s="1"/>
  <c r="K32" i="1" s="1"/>
  <c r="L32" i="1" s="1"/>
  <c r="M32" i="1" s="1"/>
  <c r="N32" i="1" s="1"/>
  <c r="O32" i="1" s="1"/>
  <c r="C34" i="1"/>
  <c r="C33" i="1"/>
  <c r="C35" i="1" l="1"/>
</calcChain>
</file>

<file path=xl/comments1.xml><?xml version="1.0" encoding="utf-8"?>
<comments xmlns="http://schemas.openxmlformats.org/spreadsheetml/2006/main">
  <authors>
    <author>Jesper Brygger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alle indbetalinger skal være efter skat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</rPr>
          <t>Faste udbetalinger er betalinger som kan tilknyttes en PBS-aftale</t>
        </r>
      </text>
    </comment>
  </commentList>
</comments>
</file>

<file path=xl/sharedStrings.xml><?xml version="1.0" encoding="utf-8"?>
<sst xmlns="http://schemas.openxmlformats.org/spreadsheetml/2006/main" count="59" uniqueCount="58">
  <si>
    <t>i alt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</si>
  <si>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</si>
  <si>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</si>
  <si>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</si>
  <si>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</si>
  <si>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</si>
  <si>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</si>
  <si>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</si>
  <si>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</si>
  <si>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</si>
  <si>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</si>
  <si>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</si>
  <si>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</si>
  <si>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Kommentar</t>
  </si>
  <si>
    <t xml:space="preserve"> Budget for 2017 </t>
  </si>
  <si>
    <t>Rådighedsbeløb</t>
  </si>
  <si>
    <t>Løn, Sofie</t>
  </si>
  <si>
    <t>Løn, Lasse</t>
  </si>
  <si>
    <t>Feriepenge</t>
  </si>
  <si>
    <t>Airbnb</t>
  </si>
  <si>
    <t>Lejeindtægt sommerhus</t>
  </si>
  <si>
    <t>Instruktør yoga</t>
  </si>
  <si>
    <t>http://www.laaneberegner.nu/raadighedsbeloeb.asp</t>
  </si>
  <si>
    <t>Beregning af rådighedsbeløb:</t>
  </si>
  <si>
    <t>Husleje</t>
  </si>
  <si>
    <t>Leasing af Ford</t>
  </si>
  <si>
    <t>Varme</t>
  </si>
  <si>
    <t>Vand</t>
  </si>
  <si>
    <t>El</t>
  </si>
  <si>
    <t>Ejendomsskat sommerhus</t>
  </si>
  <si>
    <t>Ydelse realkredit DK sommerhus</t>
  </si>
  <si>
    <t>Grundejerforeningen, Lykkevig</t>
  </si>
  <si>
    <t>Telefoner</t>
  </si>
  <si>
    <t>Fitness</t>
  </si>
  <si>
    <t>Saldo, budgetkontoen</t>
  </si>
  <si>
    <t>tøj</t>
  </si>
  <si>
    <t>rejser</t>
  </si>
  <si>
    <t>Mad</t>
  </si>
  <si>
    <t>Frisør</t>
  </si>
  <si>
    <t>Restaurant</t>
  </si>
  <si>
    <t>Gaver</t>
  </si>
  <si>
    <t>Netto, cash flow, opsparing</t>
  </si>
  <si>
    <t>Indtægter pr. mdr.</t>
  </si>
  <si>
    <t>Faste udgifter pr. mdr.</t>
  </si>
  <si>
    <t>Rådighedsbeløb pr. mdr.</t>
  </si>
  <si>
    <t>Variable udgifter pr. mdr</t>
  </si>
  <si>
    <t>Opsparing pr. mdr.</t>
  </si>
  <si>
    <t>Indbetalinger</t>
  </si>
  <si>
    <t>Faste udbetalinger</t>
  </si>
  <si>
    <t>Variable udbetalinger</t>
  </si>
  <si>
    <t>Ved en debitorvurdering af privatkunder vil banken typisk se på følgende forhold:</t>
  </si>
  <si>
    <r>
      <t>·</t>
    </r>
    <r>
      <rPr>
        <sz val="12"/>
        <color rgb="FF333333"/>
        <rFont val="Times New Roman"/>
        <family val="1"/>
      </rPr>
      <t xml:space="preserve">         </t>
    </r>
    <r>
      <rPr>
        <b/>
        <sz val="12"/>
        <color rgb="FF333333"/>
        <rFont val="Arial"/>
        <family val="2"/>
      </rPr>
      <t>Låntagers egenkapital</t>
    </r>
    <r>
      <rPr>
        <sz val="12"/>
        <color rgb="FF333333"/>
        <rFont val="Arial"/>
        <family val="2"/>
      </rPr>
      <t>. Jo større en egenkapital, låntager råder over, jo mindre en risiko vil der være forbundet med at yde et lån til vedkommende.</t>
    </r>
  </si>
  <si>
    <r>
      <t>·</t>
    </r>
    <r>
      <rPr>
        <sz val="12"/>
        <color rgb="FF333333"/>
        <rFont val="Times New Roman"/>
        <family val="1"/>
      </rPr>
      <t xml:space="preserve">         </t>
    </r>
    <r>
      <rPr>
        <b/>
        <sz val="12"/>
        <color rgb="FF333333"/>
        <rFont val="Arial"/>
        <family val="2"/>
      </rPr>
      <t xml:space="preserve">Lånets størrelse </t>
    </r>
    <r>
      <rPr>
        <sz val="12"/>
        <color rgb="FF333333"/>
        <rFont val="Arial"/>
        <family val="2"/>
      </rPr>
      <t xml:space="preserve">målt i forhold til låntagers årlige indkomst eller husstandens samlede årlige indkomst. Som en tommelfingerregel tillader man normalt kun, at der optages en gæld, der svarer til tre gange husstandens årsindkomst. </t>
    </r>
  </si>
  <si>
    <r>
      <t>·</t>
    </r>
    <r>
      <rPr>
        <sz val="12"/>
        <color rgb="FF333333"/>
        <rFont val="Times New Roman"/>
        <family val="1"/>
      </rPr>
      <t xml:space="preserve">         </t>
    </r>
    <r>
      <rPr>
        <b/>
        <sz val="12"/>
        <color rgb="FF333333"/>
        <rFont val="Arial"/>
        <family val="2"/>
      </rPr>
      <t>Husstandens rådighedsbeløb</t>
    </r>
    <r>
      <rPr>
        <sz val="12"/>
        <color rgb="FF333333"/>
        <rFont val="Arial"/>
        <family val="2"/>
      </rPr>
      <t>, dvs. husstandens samlede disponible månedlige beløb efter betaling af alle faste udgifter. De fleste banker anvender i den forbindelse nogle faste normtal. En husstand bør typisk mindst have et månedligt rådighedsbeløb på kr. 4.500 pr. voksen og kr. 2.500 pr. barn (2015) , for at leve op til pengeinstituttets mindstekrav.</t>
    </r>
  </si>
  <si>
    <r>
      <t>·</t>
    </r>
    <r>
      <rPr>
        <sz val="12"/>
        <color rgb="FF333333"/>
        <rFont val="Times New Roman"/>
        <family val="1"/>
      </rPr>
      <t xml:space="preserve">         </t>
    </r>
    <r>
      <rPr>
        <b/>
        <sz val="12"/>
        <color rgb="FF333333"/>
        <rFont val="Arial"/>
        <family val="2"/>
      </rPr>
      <t>Bankens kendskab og erfaringer med kunden i øvrigt</t>
    </r>
    <r>
      <rPr>
        <sz val="12"/>
        <color rgb="FF333333"/>
        <rFont val="Arial"/>
        <family val="2"/>
      </rPr>
      <t>. Har banken selv eller har andre banker tidligere tabt penge på kunden? Har kunden tidligere altid overholdt sine forpligtelser?</t>
    </r>
  </si>
  <si>
    <r>
      <t>·</t>
    </r>
    <r>
      <rPr>
        <sz val="12"/>
        <color rgb="FF333333"/>
        <rFont val="Times New Roman"/>
        <family val="1"/>
      </rPr>
      <t xml:space="preserve">         </t>
    </r>
    <r>
      <rPr>
        <b/>
        <sz val="12"/>
        <color rgb="FF333333"/>
        <rFont val="Arial"/>
        <family val="2"/>
      </rPr>
      <t xml:space="preserve">Er kunden registreret hos Experian </t>
    </r>
    <r>
      <rPr>
        <sz val="12"/>
        <color rgb="FF333333"/>
        <rFont val="Arial"/>
        <family val="2"/>
      </rPr>
      <t>(Tidligere RKI - Ribers Kredit Information) som dårlig betaler på grund af misligholdelse af tidligere gældsforhold?</t>
    </r>
  </si>
  <si>
    <t>Forbrugskvote (gennemsnit)</t>
  </si>
  <si>
    <t>Opsparingskvote (gennemsnit)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</si>
</sst>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0"/>
      <name val="Arial"/>
    </font>
    <font>
      <sz val="10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theme="10"/>
      <name val="Arial"/>
      <family val="2"/>
    </font>
    <font>
      <b/>
      <sz val="9"/>
      <color indexed="81"/>
      <name val="Tahoma"/>
      <family val="2"/>
    </font>
    <font>
      <b/>
      <sz val="12"/>
      <color rgb="FF333333"/>
      <name val="Arial"/>
      <family val="2"/>
    </font>
    <font>
      <sz val="12"/>
      <color rgb="FF333333"/>
      <name val="Symbol"/>
      <family val="1"/>
      <charset val="2"/>
    </font>
    <font>
      <sz val="12"/>
      <color rgb="FF333333"/>
      <name val="Times New Roman"/>
      <family val="1"/>
    </font>
    <font>
      <sz val="12"/>
      <color rgb="FF333333"/>
      <name val="Arial"/>
      <family val="2"/>
    </font>
    <font>
      <sz val="14"/>
      <name val="Arial"/>
      <family val="2"/>
    </font>
    <font>
      <b/>
      <sz val="16"/>
      <color rgb="FF333333"/>
      <name val="Arial"/>
      <family val="2"/>
    </font>
    <font>
      <b/>
      <sz val="2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0" fillId="0" borderId="2" xfId="0" applyBorder="1"/>
    <xf numFmtId="0" fontId="0" fillId="0" borderId="3" xfId="0" applyBorder="1"/>
    <xf numFmtId="3" fontId="0" fillId="0" borderId="4" xfId="0" applyNumberFormat="1" applyBorder="1"/>
    <xf numFmtId="0" fontId="0" fillId="0" borderId="5" xfId="0" applyBorder="1"/>
    <xf numFmtId="3" fontId="0" fillId="0" borderId="5" xfId="1" applyNumberFormat="1" applyFont="1" applyBorder="1"/>
    <xf numFmtId="3" fontId="0" fillId="0" borderId="6" xfId="1" applyNumberFormat="1" applyFont="1" applyBorder="1"/>
    <xf numFmtId="0" fontId="0" fillId="0" borderId="7" xfId="0" applyBorder="1"/>
    <xf numFmtId="3" fontId="0" fillId="0" borderId="7" xfId="0" applyNumberFormat="1" applyBorder="1"/>
    <xf numFmtId="3" fontId="0" fillId="0" borderId="7" xfId="1" applyNumberFormat="1" applyFont="1" applyBorder="1"/>
    <xf numFmtId="3" fontId="0" fillId="0" borderId="8" xfId="1" applyNumberFormat="1" applyFont="1" applyBorder="1"/>
    <xf numFmtId="0" fontId="0" fillId="0" borderId="9" xfId="0" applyBorder="1"/>
    <xf numFmtId="0" fontId="0" fillId="0" borderId="13" xfId="0" applyBorder="1"/>
    <xf numFmtId="3" fontId="0" fillId="0" borderId="13" xfId="0" applyNumberFormat="1" applyBorder="1"/>
    <xf numFmtId="3" fontId="0" fillId="0" borderId="1" xfId="1" applyNumberFormat="1" applyFont="1" applyBorder="1"/>
    <xf numFmtId="3" fontId="0" fillId="0" borderId="11" xfId="1" applyNumberFormat="1" applyFont="1" applyBorder="1"/>
    <xf numFmtId="3" fontId="0" fillId="0" borderId="14" xfId="0" applyNumberFormat="1" applyBorder="1"/>
    <xf numFmtId="0" fontId="3" fillId="0" borderId="17" xfId="0" applyFont="1" applyBorder="1"/>
    <xf numFmtId="0" fontId="4" fillId="0" borderId="15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0" fillId="0" borderId="23" xfId="0" applyBorder="1"/>
    <xf numFmtId="3" fontId="0" fillId="0" borderId="23" xfId="0" applyNumberFormat="1" applyBorder="1"/>
    <xf numFmtId="3" fontId="0" fillId="0" borderId="24" xfId="0" applyNumberFormat="1" applyBorder="1"/>
    <xf numFmtId="0" fontId="0" fillId="2" borderId="15" xfId="0" applyFill="1" applyBorder="1"/>
    <xf numFmtId="0" fontId="0" fillId="2" borderId="1" xfId="0" applyFill="1" applyBorder="1"/>
    <xf numFmtId="3" fontId="0" fillId="2" borderId="1" xfId="0" applyNumberFormat="1" applyFill="1" applyBorder="1"/>
    <xf numFmtId="3" fontId="0" fillId="2" borderId="11" xfId="0" applyNumberFormat="1" applyFill="1" applyBorder="1"/>
    <xf numFmtId="0" fontId="0" fillId="3" borderId="1" xfId="0" applyFill="1" applyBorder="1"/>
    <xf numFmtId="0" fontId="0" fillId="4" borderId="15" xfId="0" applyFill="1" applyBorder="1"/>
    <xf numFmtId="0" fontId="0" fillId="4" borderId="1" xfId="0" applyFill="1" applyBorder="1"/>
    <xf numFmtId="3" fontId="0" fillId="4" borderId="1" xfId="1" applyNumberFormat="1" applyFont="1" applyFill="1" applyBorder="1"/>
    <xf numFmtId="3" fontId="0" fillId="4" borderId="11" xfId="1" applyNumberFormat="1" applyFont="1" applyFill="1" applyBorder="1"/>
    <xf numFmtId="3" fontId="0" fillId="5" borderId="5" xfId="1" applyNumberFormat="1" applyFont="1" applyFill="1" applyBorder="1"/>
    <xf numFmtId="0" fontId="0" fillId="2" borderId="16" xfId="0" applyFill="1" applyBorder="1"/>
    <xf numFmtId="0" fontId="0" fillId="2" borderId="4" xfId="0" applyFill="1" applyBorder="1"/>
    <xf numFmtId="3" fontId="0" fillId="2" borderId="4" xfId="0" applyNumberFormat="1" applyFill="1" applyBorder="1"/>
    <xf numFmtId="3" fontId="0" fillId="2" borderId="12" xfId="0" applyNumberFormat="1" applyFill="1" applyBorder="1"/>
    <xf numFmtId="0" fontId="5" fillId="0" borderId="0" xfId="2"/>
    <xf numFmtId="3" fontId="0" fillId="0" borderId="23" xfId="1" applyNumberFormat="1" applyFont="1" applyBorder="1"/>
    <xf numFmtId="3" fontId="0" fillId="0" borderId="1" xfId="0" applyNumberFormat="1" applyFill="1" applyBorder="1"/>
    <xf numFmtId="3" fontId="0" fillId="3" borderId="1" xfId="0" applyNumberFormat="1" applyFill="1" applyBorder="1"/>
    <xf numFmtId="0" fontId="4" fillId="0" borderId="17" xfId="0" applyFont="1" applyBorder="1"/>
    <xf numFmtId="3" fontId="0" fillId="0" borderId="2" xfId="0" applyNumberFormat="1" applyBorder="1"/>
    <xf numFmtId="3" fontId="0" fillId="0" borderId="2" xfId="0" applyNumberFormat="1" applyFill="1" applyBorder="1"/>
    <xf numFmtId="3" fontId="0" fillId="0" borderId="3" xfId="0" applyNumberFormat="1" applyFill="1" applyBorder="1"/>
    <xf numFmtId="0" fontId="4" fillId="3" borderId="15" xfId="0" applyFont="1" applyFill="1" applyBorder="1"/>
    <xf numFmtId="3" fontId="0" fillId="3" borderId="11" xfId="0" applyNumberFormat="1" applyFill="1" applyBorder="1"/>
    <xf numFmtId="0" fontId="4" fillId="0" borderId="16" xfId="0" applyFont="1" applyBorder="1"/>
    <xf numFmtId="0" fontId="0" fillId="0" borderId="4" xfId="0" applyBorder="1"/>
    <xf numFmtId="3" fontId="0" fillId="0" borderId="24" xfId="1" applyNumberFormat="1" applyFont="1" applyBorder="1"/>
    <xf numFmtId="165" fontId="0" fillId="0" borderId="10" xfId="1" applyNumberFormat="1" applyFont="1" applyBorder="1"/>
    <xf numFmtId="165" fontId="0" fillId="0" borderId="27" xfId="1" applyNumberFormat="1" applyFont="1" applyBorder="1"/>
    <xf numFmtId="165" fontId="0" fillId="0" borderId="0" xfId="0" applyNumberFormat="1"/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3" fontId="0" fillId="0" borderId="0" xfId="0" applyNumberFormat="1"/>
    <xf numFmtId="0" fontId="11" fillId="0" borderId="25" xfId="0" applyFont="1" applyFill="1" applyBorder="1" applyAlignment="1">
      <alignment horizontal="left"/>
    </xf>
    <xf numFmtId="9" fontId="0" fillId="0" borderId="27" xfId="3" applyFont="1" applyBorder="1"/>
    <xf numFmtId="0" fontId="8" fillId="6" borderId="0" xfId="0" applyFont="1" applyFill="1" applyAlignment="1">
      <alignment horizontal="left" vertical="center" wrapText="1" indent="7"/>
    </xf>
    <xf numFmtId="0" fontId="8" fillId="5" borderId="0" xfId="0" applyFont="1" applyFill="1" applyAlignment="1">
      <alignment horizontal="left" vertical="center" wrapText="1" indent="7"/>
    </xf>
    <xf numFmtId="0" fontId="8" fillId="7" borderId="0" xfId="0" applyFont="1" applyFill="1" applyAlignment="1">
      <alignment horizontal="left" vertical="center" wrapText="1"/>
    </xf>
    <xf numFmtId="0" fontId="8" fillId="8" borderId="0" xfId="0" applyFont="1" applyFill="1" applyAlignment="1">
      <alignment horizontal="left" vertical="center" wrapText="1" indent="7"/>
    </xf>
    <xf numFmtId="0" fontId="8" fillId="9" borderId="0" xfId="0" applyFont="1" applyFill="1" applyAlignment="1">
      <alignment horizontal="left" vertical="center" wrapText="1" indent="7"/>
    </xf>
    <xf numFmtId="0" fontId="12" fillId="0" borderId="0" xfId="0" applyFont="1" applyAlignment="1">
      <alignment vertical="center"/>
    </xf>
    <xf numFmtId="0" fontId="13" fillId="0" borderId="0" xfId="0" applyFont="1"/>
    <xf numFmtId="3" fontId="0" fillId="0" borderId="12" xfId="0" applyNumberFormat="1" applyBorder="1"/>
    <xf numFmtId="0" fontId="2" fillId="0" borderId="9" xfId="0" applyFont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</cellXfs>
  <cellStyles count="4">
    <cellStyle name="Komma" xfId="1" builtinId="3"/>
    <cellStyle name="Link" xfId="2" builtinId="8"/>
    <cellStyle name="Normal" xfId="0" builtinId="0"/>
    <cellStyle name="Procent" xfId="3" builtinId="5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aneberegner.nu/raadighedsbeloeb.as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defaultRowHeight="12.75" x14ac:dyDescent="0.2"/>
  <cols>
    <col min="1" max="1" width="37.5703125" customWidth="1"/>
    <col min="2" max="2" width="14" customWidth="1"/>
    <col min="3" max="3" width="10.28515625" bestFit="1" customWidth="1"/>
    <col min="4" max="4" width="11.140625" bestFit="1" customWidth="1"/>
    <col min="5" max="9" width="10.42578125" bestFit="1" customWidth="1"/>
    <col min="10" max="10" width="11.140625" bestFit="1" customWidth="1"/>
    <col min="11" max="15" width="10.42578125" bestFit="1" customWidth="1"/>
  </cols>
  <sheetData>
    <row r="1" spans="1:15" ht="21" thickBot="1" x14ac:dyDescent="0.35">
      <c r="A1" s="73" t="s">
        <v>14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8" x14ac:dyDescent="0.25">
      <c r="A2" s="19" t="s">
        <v>47</v>
      </c>
      <c r="B2" s="3" t="s">
        <v>13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4" t="s">
        <v>12</v>
      </c>
    </row>
    <row r="3" spans="1:15" x14ac:dyDescent="0.2">
      <c r="A3" s="29" t="s">
        <v>16</v>
      </c>
      <c r="B3" s="30"/>
      <c r="C3" s="2">
        <f t="shared" ref="C3:C7" si="0">SUM(D3:O3)</f>
        <v>144000</v>
      </c>
      <c r="D3" s="31">
        <v>12000</v>
      </c>
      <c r="E3" s="31">
        <v>12000</v>
      </c>
      <c r="F3" s="31">
        <v>12000</v>
      </c>
      <c r="G3" s="31">
        <v>12000</v>
      </c>
      <c r="H3" s="31">
        <v>12000</v>
      </c>
      <c r="I3" s="31">
        <v>12000</v>
      </c>
      <c r="J3" s="31">
        <v>12000</v>
      </c>
      <c r="K3" s="31">
        <v>12000</v>
      </c>
      <c r="L3" s="31">
        <v>12000</v>
      </c>
      <c r="M3" s="31">
        <v>12000</v>
      </c>
      <c r="N3" s="31">
        <v>12000</v>
      </c>
      <c r="O3" s="32">
        <v>12000</v>
      </c>
    </row>
    <row r="4" spans="1:15" x14ac:dyDescent="0.2">
      <c r="A4" s="29" t="s">
        <v>17</v>
      </c>
      <c r="B4" s="30"/>
      <c r="C4" s="2">
        <f>SUM(D4:O4)</f>
        <v>216000</v>
      </c>
      <c r="D4" s="31">
        <v>18000</v>
      </c>
      <c r="E4" s="31">
        <v>18000</v>
      </c>
      <c r="F4" s="31">
        <v>18000</v>
      </c>
      <c r="G4" s="31">
        <v>18000</v>
      </c>
      <c r="H4" s="31">
        <v>18000</v>
      </c>
      <c r="I4" s="31">
        <v>18000</v>
      </c>
      <c r="J4" s="31">
        <v>18000</v>
      </c>
      <c r="K4" s="31">
        <v>18000</v>
      </c>
      <c r="L4" s="31">
        <v>18000</v>
      </c>
      <c r="M4" s="31">
        <v>18000</v>
      </c>
      <c r="N4" s="31">
        <v>18000</v>
      </c>
      <c r="O4" s="32">
        <v>18000</v>
      </c>
    </row>
    <row r="5" spans="1:15" x14ac:dyDescent="0.2">
      <c r="A5" s="29" t="s">
        <v>18</v>
      </c>
      <c r="B5" s="30"/>
      <c r="C5" s="2">
        <f>SUM(D5:O5)</f>
        <v>6000</v>
      </c>
      <c r="D5" s="31"/>
      <c r="E5" s="31"/>
      <c r="F5" s="31"/>
      <c r="G5" s="31"/>
      <c r="H5" s="31">
        <v>6000</v>
      </c>
      <c r="I5" s="31"/>
      <c r="J5" s="31"/>
      <c r="K5" s="31"/>
      <c r="L5" s="31"/>
      <c r="M5" s="31"/>
      <c r="N5" s="31"/>
      <c r="O5" s="32"/>
    </row>
    <row r="6" spans="1:15" x14ac:dyDescent="0.2">
      <c r="A6" s="29" t="s">
        <v>19</v>
      </c>
      <c r="B6" s="30"/>
      <c r="C6" s="2">
        <f>SUM(D6:O6)</f>
        <v>12000</v>
      </c>
      <c r="D6" s="31">
        <v>1000</v>
      </c>
      <c r="E6" s="31">
        <v>1000</v>
      </c>
      <c r="F6" s="31">
        <v>1000</v>
      </c>
      <c r="G6" s="31">
        <v>1000</v>
      </c>
      <c r="H6" s="31">
        <v>1000</v>
      </c>
      <c r="I6" s="31">
        <v>1000</v>
      </c>
      <c r="J6" s="31">
        <v>1000</v>
      </c>
      <c r="K6" s="31">
        <v>1000</v>
      </c>
      <c r="L6" s="31">
        <v>1000</v>
      </c>
      <c r="M6" s="31">
        <v>1000</v>
      </c>
      <c r="N6" s="31">
        <v>1000</v>
      </c>
      <c r="O6" s="32">
        <v>1000</v>
      </c>
    </row>
    <row r="7" spans="1:15" x14ac:dyDescent="0.2">
      <c r="A7" s="29" t="s">
        <v>20</v>
      </c>
      <c r="B7" s="30"/>
      <c r="C7" s="2">
        <f t="shared" si="0"/>
        <v>20000</v>
      </c>
      <c r="D7" s="31"/>
      <c r="E7" s="31"/>
      <c r="F7" s="31"/>
      <c r="G7" s="31"/>
      <c r="H7" s="31">
        <v>2000</v>
      </c>
      <c r="I7" s="31">
        <v>4000</v>
      </c>
      <c r="J7" s="31">
        <v>8000</v>
      </c>
      <c r="K7" s="31">
        <v>6000</v>
      </c>
      <c r="L7" s="31"/>
      <c r="M7" s="31"/>
      <c r="N7" s="31"/>
      <c r="O7" s="32"/>
    </row>
    <row r="8" spans="1:15" ht="13.5" thickBot="1" x14ac:dyDescent="0.25">
      <c r="A8" s="39" t="s">
        <v>21</v>
      </c>
      <c r="B8" s="40"/>
      <c r="C8" s="5">
        <f t="shared" ref="C8" si="1">SUM(D8:O8)</f>
        <v>4800</v>
      </c>
      <c r="D8" s="41"/>
      <c r="E8" s="41">
        <v>800</v>
      </c>
      <c r="F8" s="41"/>
      <c r="G8" s="41">
        <v>800</v>
      </c>
      <c r="H8" s="41"/>
      <c r="I8" s="41">
        <v>400</v>
      </c>
      <c r="J8" s="41"/>
      <c r="K8" s="41">
        <v>800</v>
      </c>
      <c r="L8" s="41"/>
      <c r="M8" s="41">
        <v>1000</v>
      </c>
      <c r="N8" s="41"/>
      <c r="O8" s="42">
        <v>1000</v>
      </c>
    </row>
    <row r="9" spans="1:15" ht="18" x14ac:dyDescent="0.25">
      <c r="A9" s="21" t="str">
        <f>CONCATENATE(A2," i alt")</f>
        <v>Indbetalinger i alt</v>
      </c>
      <c r="B9" s="9"/>
      <c r="C9" s="10">
        <f t="shared" ref="C9:O9" si="2">SUM(C3:C8)</f>
        <v>402800</v>
      </c>
      <c r="D9" s="11">
        <f t="shared" si="2"/>
        <v>31000</v>
      </c>
      <c r="E9" s="11">
        <f t="shared" si="2"/>
        <v>31800</v>
      </c>
      <c r="F9" s="11">
        <f t="shared" si="2"/>
        <v>31000</v>
      </c>
      <c r="G9" s="11">
        <f t="shared" si="2"/>
        <v>31800</v>
      </c>
      <c r="H9" s="11">
        <f t="shared" si="2"/>
        <v>39000</v>
      </c>
      <c r="I9" s="11">
        <f t="shared" si="2"/>
        <v>35400</v>
      </c>
      <c r="J9" s="11">
        <f t="shared" si="2"/>
        <v>39000</v>
      </c>
      <c r="K9" s="11">
        <f t="shared" si="2"/>
        <v>37800</v>
      </c>
      <c r="L9" s="11">
        <f t="shared" si="2"/>
        <v>31000</v>
      </c>
      <c r="M9" s="11">
        <f t="shared" si="2"/>
        <v>32000</v>
      </c>
      <c r="N9" s="11">
        <f t="shared" si="2"/>
        <v>31000</v>
      </c>
      <c r="O9" s="12">
        <f t="shared" si="2"/>
        <v>32000</v>
      </c>
    </row>
    <row r="10" spans="1:15" ht="18" x14ac:dyDescent="0.25">
      <c r="A10" s="20" t="s">
        <v>48</v>
      </c>
      <c r="B10" s="1"/>
      <c r="C10" s="2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7"/>
    </row>
    <row r="11" spans="1:15" x14ac:dyDescent="0.2">
      <c r="A11" s="34" t="s">
        <v>24</v>
      </c>
      <c r="B11" s="35"/>
      <c r="C11" s="2">
        <f t="shared" ref="C11:C20" si="3">SUM(D11:O11)</f>
        <v>108000</v>
      </c>
      <c r="D11" s="36">
        <v>9000</v>
      </c>
      <c r="E11" s="36">
        <v>9000</v>
      </c>
      <c r="F11" s="36">
        <v>9000</v>
      </c>
      <c r="G11" s="36">
        <v>9000</v>
      </c>
      <c r="H11" s="36">
        <v>9000</v>
      </c>
      <c r="I11" s="36">
        <v>9000</v>
      </c>
      <c r="J11" s="36">
        <v>9000</v>
      </c>
      <c r="K11" s="36">
        <v>9000</v>
      </c>
      <c r="L11" s="36">
        <v>9000</v>
      </c>
      <c r="M11" s="36">
        <v>9000</v>
      </c>
      <c r="N11" s="36">
        <v>9000</v>
      </c>
      <c r="O11" s="37">
        <v>9000</v>
      </c>
    </row>
    <row r="12" spans="1:15" x14ac:dyDescent="0.2">
      <c r="A12" s="34" t="s">
        <v>26</v>
      </c>
      <c r="B12" s="35"/>
      <c r="C12" s="2">
        <f t="shared" si="3"/>
        <v>15000</v>
      </c>
      <c r="D12" s="36">
        <v>1500</v>
      </c>
      <c r="E12" s="36">
        <v>1500</v>
      </c>
      <c r="F12" s="36">
        <v>1500</v>
      </c>
      <c r="G12" s="36">
        <v>1500</v>
      </c>
      <c r="H12" s="36">
        <v>1500</v>
      </c>
      <c r="I12" s="36">
        <v>1500</v>
      </c>
      <c r="J12" s="36"/>
      <c r="K12" s="36"/>
      <c r="L12" s="36">
        <v>1500</v>
      </c>
      <c r="M12" s="36">
        <v>1500</v>
      </c>
      <c r="N12" s="36">
        <v>1500</v>
      </c>
      <c r="O12" s="37">
        <v>1500</v>
      </c>
    </row>
    <row r="13" spans="1:15" x14ac:dyDescent="0.2">
      <c r="A13" s="34" t="s">
        <v>27</v>
      </c>
      <c r="B13" s="35"/>
      <c r="C13" s="2">
        <f t="shared" si="3"/>
        <v>12000</v>
      </c>
      <c r="D13" s="36">
        <v>1000</v>
      </c>
      <c r="E13" s="36">
        <v>1000</v>
      </c>
      <c r="F13" s="36">
        <v>1000</v>
      </c>
      <c r="G13" s="36">
        <v>1000</v>
      </c>
      <c r="H13" s="36">
        <v>1000</v>
      </c>
      <c r="I13" s="36">
        <v>1000</v>
      </c>
      <c r="J13" s="36">
        <v>1000</v>
      </c>
      <c r="K13" s="36">
        <v>1000</v>
      </c>
      <c r="L13" s="36">
        <v>1000</v>
      </c>
      <c r="M13" s="36">
        <v>1000</v>
      </c>
      <c r="N13" s="36">
        <v>1000</v>
      </c>
      <c r="O13" s="37">
        <v>1000</v>
      </c>
    </row>
    <row r="14" spans="1:15" x14ac:dyDescent="0.2">
      <c r="A14" s="34" t="s">
        <v>28</v>
      </c>
      <c r="B14" s="35"/>
      <c r="C14" s="2">
        <f t="shared" si="3"/>
        <v>5400</v>
      </c>
      <c r="D14" s="36"/>
      <c r="E14" s="36"/>
      <c r="F14" s="36">
        <v>1800</v>
      </c>
      <c r="G14" s="36"/>
      <c r="H14" s="36"/>
      <c r="I14" s="36">
        <v>1800</v>
      </c>
      <c r="J14" s="36"/>
      <c r="K14" s="36"/>
      <c r="L14" s="36">
        <v>1800</v>
      </c>
      <c r="M14" s="36"/>
      <c r="N14" s="36"/>
      <c r="O14" s="37"/>
    </row>
    <row r="15" spans="1:15" x14ac:dyDescent="0.2">
      <c r="A15" s="34" t="s">
        <v>25</v>
      </c>
      <c r="B15" s="35"/>
      <c r="C15" s="2">
        <f t="shared" si="3"/>
        <v>48000</v>
      </c>
      <c r="D15" s="36">
        <v>4000</v>
      </c>
      <c r="E15" s="36">
        <v>4000</v>
      </c>
      <c r="F15" s="36">
        <v>4000</v>
      </c>
      <c r="G15" s="36">
        <v>4000</v>
      </c>
      <c r="H15" s="36">
        <v>4000</v>
      </c>
      <c r="I15" s="36">
        <v>4000</v>
      </c>
      <c r="J15" s="36">
        <v>4000</v>
      </c>
      <c r="K15" s="36">
        <v>4000</v>
      </c>
      <c r="L15" s="36">
        <v>4000</v>
      </c>
      <c r="M15" s="36">
        <v>4000</v>
      </c>
      <c r="N15" s="36">
        <v>4000</v>
      </c>
      <c r="O15" s="37">
        <v>4000</v>
      </c>
    </row>
    <row r="16" spans="1:15" x14ac:dyDescent="0.2">
      <c r="A16" s="34" t="s">
        <v>29</v>
      </c>
      <c r="B16" s="35"/>
      <c r="C16" s="2">
        <f>SUM(D16:O16)</f>
        <v>6000</v>
      </c>
      <c r="D16" s="36">
        <v>3000</v>
      </c>
      <c r="E16" s="36"/>
      <c r="F16" s="36"/>
      <c r="G16" s="36"/>
      <c r="H16" s="36"/>
      <c r="I16" s="36">
        <v>3000</v>
      </c>
      <c r="J16" s="36"/>
      <c r="K16" s="36"/>
      <c r="L16" s="36"/>
      <c r="M16" s="36"/>
      <c r="N16" s="36"/>
      <c r="O16" s="37"/>
    </row>
    <row r="17" spans="1:16" x14ac:dyDescent="0.2">
      <c r="A17" s="34" t="s">
        <v>30</v>
      </c>
      <c r="B17" s="35"/>
      <c r="C17" s="2">
        <f t="shared" si="3"/>
        <v>24000</v>
      </c>
      <c r="D17" s="36">
        <v>2000</v>
      </c>
      <c r="E17" s="36">
        <v>2000</v>
      </c>
      <c r="F17" s="36">
        <v>2000</v>
      </c>
      <c r="G17" s="36">
        <v>2000</v>
      </c>
      <c r="H17" s="36">
        <v>2000</v>
      </c>
      <c r="I17" s="36">
        <v>2000</v>
      </c>
      <c r="J17" s="36">
        <v>2000</v>
      </c>
      <c r="K17" s="36">
        <v>2000</v>
      </c>
      <c r="L17" s="36">
        <v>2000</v>
      </c>
      <c r="M17" s="36">
        <v>2000</v>
      </c>
      <c r="N17" s="36">
        <v>2000</v>
      </c>
      <c r="O17" s="37">
        <v>2000</v>
      </c>
    </row>
    <row r="18" spans="1:16" x14ac:dyDescent="0.2">
      <c r="A18" s="34" t="s">
        <v>31</v>
      </c>
      <c r="B18" s="35"/>
      <c r="C18" s="2">
        <f t="shared" si="3"/>
        <v>4500</v>
      </c>
      <c r="D18" s="36"/>
      <c r="E18" s="36"/>
      <c r="F18" s="36"/>
      <c r="G18" s="36"/>
      <c r="H18" s="36"/>
      <c r="I18" s="36">
        <v>4500</v>
      </c>
      <c r="J18" s="36"/>
      <c r="K18" s="36"/>
      <c r="L18" s="36"/>
      <c r="M18" s="36"/>
      <c r="N18" s="36"/>
      <c r="O18" s="37"/>
    </row>
    <row r="19" spans="1:16" x14ac:dyDescent="0.2">
      <c r="A19" s="34" t="s">
        <v>32</v>
      </c>
      <c r="B19" s="35"/>
      <c r="C19" s="2">
        <f t="shared" si="3"/>
        <v>7200</v>
      </c>
      <c r="D19" s="36">
        <v>600</v>
      </c>
      <c r="E19" s="36">
        <v>600</v>
      </c>
      <c r="F19" s="36">
        <v>600</v>
      </c>
      <c r="G19" s="36">
        <v>600</v>
      </c>
      <c r="H19" s="36">
        <v>600</v>
      </c>
      <c r="I19" s="36">
        <v>600</v>
      </c>
      <c r="J19" s="36">
        <v>600</v>
      </c>
      <c r="K19" s="36">
        <v>600</v>
      </c>
      <c r="L19" s="36">
        <v>600</v>
      </c>
      <c r="M19" s="36">
        <v>600</v>
      </c>
      <c r="N19" s="36">
        <v>600</v>
      </c>
      <c r="O19" s="37">
        <v>600</v>
      </c>
    </row>
    <row r="20" spans="1:16" x14ac:dyDescent="0.2">
      <c r="A20" s="34" t="s">
        <v>33</v>
      </c>
      <c r="B20" s="35"/>
      <c r="C20" s="2">
        <f t="shared" si="3"/>
        <v>3000</v>
      </c>
      <c r="D20" s="36">
        <v>250</v>
      </c>
      <c r="E20" s="36">
        <v>250</v>
      </c>
      <c r="F20" s="36">
        <v>250</v>
      </c>
      <c r="G20" s="36">
        <v>250</v>
      </c>
      <c r="H20" s="36">
        <v>250</v>
      </c>
      <c r="I20" s="36">
        <v>250</v>
      </c>
      <c r="J20" s="36">
        <v>250</v>
      </c>
      <c r="K20" s="36">
        <v>250</v>
      </c>
      <c r="L20" s="36">
        <v>250</v>
      </c>
      <c r="M20" s="36">
        <v>250</v>
      </c>
      <c r="N20" s="36">
        <v>250</v>
      </c>
      <c r="O20" s="37">
        <v>250</v>
      </c>
    </row>
    <row r="21" spans="1:16" ht="18.75" thickBot="1" x14ac:dyDescent="0.3">
      <c r="A21" s="22" t="str">
        <f>CONCATENATE(A10," i alt")</f>
        <v>Faste udbetalinger i alt</v>
      </c>
      <c r="B21" s="14"/>
      <c r="C21" s="15">
        <f>SUM(C11:C20)</f>
        <v>233100</v>
      </c>
      <c r="D21" s="15">
        <f>SUM(D11:D20)</f>
        <v>21350</v>
      </c>
      <c r="E21" s="15">
        <f t="shared" ref="E21:O21" si="4">SUM(E11:E20)</f>
        <v>18350</v>
      </c>
      <c r="F21" s="15">
        <f t="shared" si="4"/>
        <v>20150</v>
      </c>
      <c r="G21" s="15">
        <f t="shared" si="4"/>
        <v>18350</v>
      </c>
      <c r="H21" s="15">
        <f t="shared" si="4"/>
        <v>18350</v>
      </c>
      <c r="I21" s="15">
        <f t="shared" si="4"/>
        <v>27650</v>
      </c>
      <c r="J21" s="15">
        <f t="shared" si="4"/>
        <v>16850</v>
      </c>
      <c r="K21" s="15">
        <f t="shared" si="4"/>
        <v>16850</v>
      </c>
      <c r="L21" s="15">
        <f t="shared" si="4"/>
        <v>20150</v>
      </c>
      <c r="M21" s="15">
        <f t="shared" si="4"/>
        <v>18350</v>
      </c>
      <c r="N21" s="15">
        <f t="shared" si="4"/>
        <v>18350</v>
      </c>
      <c r="O21" s="18">
        <f t="shared" si="4"/>
        <v>18350</v>
      </c>
    </row>
    <row r="22" spans="1:16" ht="18.75" thickBot="1" x14ac:dyDescent="0.3">
      <c r="A22" s="25" t="s">
        <v>15</v>
      </c>
      <c r="B22" s="26"/>
      <c r="C22" s="27">
        <f>C9-C21</f>
        <v>169700</v>
      </c>
      <c r="D22" s="27">
        <f t="shared" ref="D22:O22" si="5">D9-D21</f>
        <v>9650</v>
      </c>
      <c r="E22" s="27">
        <f t="shared" si="5"/>
        <v>13450</v>
      </c>
      <c r="F22" s="27">
        <f t="shared" si="5"/>
        <v>10850</v>
      </c>
      <c r="G22" s="27">
        <f t="shared" si="5"/>
        <v>13450</v>
      </c>
      <c r="H22" s="27">
        <f t="shared" si="5"/>
        <v>20650</v>
      </c>
      <c r="I22" s="27">
        <f t="shared" si="5"/>
        <v>7750</v>
      </c>
      <c r="J22" s="27">
        <f t="shared" si="5"/>
        <v>22150</v>
      </c>
      <c r="K22" s="27">
        <f t="shared" si="5"/>
        <v>20950</v>
      </c>
      <c r="L22" s="27">
        <f t="shared" si="5"/>
        <v>10850</v>
      </c>
      <c r="M22" s="27">
        <f t="shared" si="5"/>
        <v>13650</v>
      </c>
      <c r="N22" s="27">
        <f t="shared" si="5"/>
        <v>12650</v>
      </c>
      <c r="O22" s="28">
        <f t="shared" si="5"/>
        <v>13650</v>
      </c>
    </row>
    <row r="23" spans="1:16" ht="18" x14ac:dyDescent="0.25">
      <c r="A23" s="47" t="s">
        <v>49</v>
      </c>
      <c r="B23" s="3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50"/>
    </row>
    <row r="24" spans="1:16" ht="18" x14ac:dyDescent="0.25">
      <c r="A24" s="51" t="s">
        <v>35</v>
      </c>
      <c r="B24" s="33"/>
      <c r="C24" s="45">
        <f>SUM(D24:O24)</f>
        <v>5000</v>
      </c>
      <c r="D24" s="46">
        <v>2000</v>
      </c>
      <c r="E24" s="46"/>
      <c r="F24" s="46"/>
      <c r="G24" s="46"/>
      <c r="H24" s="46"/>
      <c r="I24" s="46">
        <v>3000</v>
      </c>
      <c r="J24" s="46"/>
      <c r="K24" s="46"/>
      <c r="L24" s="46"/>
      <c r="M24" s="46"/>
      <c r="N24" s="46"/>
      <c r="O24" s="52"/>
    </row>
    <row r="25" spans="1:16" ht="18" x14ac:dyDescent="0.25">
      <c r="A25" s="51" t="s">
        <v>36</v>
      </c>
      <c r="B25" s="33"/>
      <c r="C25" s="45">
        <f t="shared" ref="C25:C29" si="6">SUM(D25:O25)</f>
        <v>12000</v>
      </c>
      <c r="D25" s="46"/>
      <c r="E25" s="46"/>
      <c r="F25" s="46"/>
      <c r="G25" s="46"/>
      <c r="H25" s="46"/>
      <c r="I25" s="46"/>
      <c r="J25" s="46">
        <v>12000</v>
      </c>
      <c r="K25" s="46"/>
      <c r="L25" s="46"/>
      <c r="M25" s="46"/>
      <c r="N25" s="46"/>
      <c r="O25" s="52"/>
    </row>
    <row r="26" spans="1:16" ht="18" x14ac:dyDescent="0.25">
      <c r="A26" s="51" t="s">
        <v>37</v>
      </c>
      <c r="B26" s="33"/>
      <c r="C26" s="45">
        <f t="shared" si="6"/>
        <v>50000</v>
      </c>
      <c r="D26" s="46">
        <v>4000</v>
      </c>
      <c r="E26" s="46">
        <v>4000</v>
      </c>
      <c r="F26" s="46">
        <v>4000</v>
      </c>
      <c r="G26" s="46">
        <v>4000</v>
      </c>
      <c r="H26" s="46">
        <v>4000</v>
      </c>
      <c r="I26" s="46">
        <v>4000</v>
      </c>
      <c r="J26" s="46">
        <v>4000</v>
      </c>
      <c r="K26" s="46">
        <v>4000</v>
      </c>
      <c r="L26" s="46">
        <v>4000</v>
      </c>
      <c r="M26" s="46">
        <v>4000</v>
      </c>
      <c r="N26" s="46">
        <v>4000</v>
      </c>
      <c r="O26" s="52">
        <v>6000</v>
      </c>
    </row>
    <row r="27" spans="1:16" ht="18" x14ac:dyDescent="0.25">
      <c r="A27" s="51" t="s">
        <v>38</v>
      </c>
      <c r="B27" s="33"/>
      <c r="C27" s="45">
        <f t="shared" si="6"/>
        <v>600</v>
      </c>
      <c r="D27" s="46"/>
      <c r="E27" s="46"/>
      <c r="F27" s="46"/>
      <c r="G27" s="46">
        <v>300</v>
      </c>
      <c r="H27" s="46"/>
      <c r="I27" s="46"/>
      <c r="J27" s="46"/>
      <c r="K27" s="46">
        <v>300</v>
      </c>
      <c r="L27" s="46"/>
      <c r="M27" s="46"/>
      <c r="N27" s="46"/>
      <c r="O27" s="52"/>
    </row>
    <row r="28" spans="1:16" ht="18" x14ac:dyDescent="0.25">
      <c r="A28" s="51" t="s">
        <v>39</v>
      </c>
      <c r="B28" s="33"/>
      <c r="C28" s="45">
        <f t="shared" si="6"/>
        <v>1500</v>
      </c>
      <c r="D28" s="46"/>
      <c r="E28" s="46">
        <v>500</v>
      </c>
      <c r="F28" s="46"/>
      <c r="G28" s="46"/>
      <c r="H28" s="46"/>
      <c r="I28" s="46"/>
      <c r="J28" s="46"/>
      <c r="K28" s="46"/>
      <c r="L28" s="46"/>
      <c r="M28" s="46">
        <v>500</v>
      </c>
      <c r="N28" s="46"/>
      <c r="O28" s="52">
        <v>500</v>
      </c>
    </row>
    <row r="29" spans="1:16" ht="18" x14ac:dyDescent="0.25">
      <c r="A29" s="51" t="s">
        <v>40</v>
      </c>
      <c r="B29" s="33"/>
      <c r="C29" s="45">
        <f t="shared" si="6"/>
        <v>3000</v>
      </c>
      <c r="D29" s="46">
        <v>500</v>
      </c>
      <c r="E29" s="46"/>
      <c r="F29" s="46"/>
      <c r="G29" s="46"/>
      <c r="H29" s="46"/>
      <c r="I29" s="46">
        <v>500</v>
      </c>
      <c r="J29" s="46"/>
      <c r="K29" s="46"/>
      <c r="L29" s="46"/>
      <c r="M29" s="46"/>
      <c r="N29" s="46"/>
      <c r="O29" s="52">
        <v>2000</v>
      </c>
    </row>
    <row r="30" spans="1:16" ht="18.75" thickBot="1" x14ac:dyDescent="0.3">
      <c r="A30" s="53" t="str">
        <f>CONCATENATE(A23," i alt")</f>
        <v>Variable udbetalinger i alt</v>
      </c>
      <c r="B30" s="54"/>
      <c r="C30" s="5">
        <f>SUM(C24:C29)</f>
        <v>72100</v>
      </c>
      <c r="D30" s="5">
        <f t="shared" ref="D30:O30" si="7">SUM(D24:D29)</f>
        <v>6500</v>
      </c>
      <c r="E30" s="5">
        <f t="shared" si="7"/>
        <v>4500</v>
      </c>
      <c r="F30" s="5">
        <f t="shared" si="7"/>
        <v>4000</v>
      </c>
      <c r="G30" s="5">
        <f t="shared" si="7"/>
        <v>4300</v>
      </c>
      <c r="H30" s="5">
        <f t="shared" si="7"/>
        <v>4000</v>
      </c>
      <c r="I30" s="5">
        <f t="shared" si="7"/>
        <v>7500</v>
      </c>
      <c r="J30" s="5">
        <f t="shared" si="7"/>
        <v>16000</v>
      </c>
      <c r="K30" s="5">
        <f t="shared" si="7"/>
        <v>4300</v>
      </c>
      <c r="L30" s="5">
        <f t="shared" si="7"/>
        <v>4000</v>
      </c>
      <c r="M30" s="5">
        <f t="shared" si="7"/>
        <v>4500</v>
      </c>
      <c r="N30" s="5">
        <f t="shared" si="7"/>
        <v>4000</v>
      </c>
      <c r="O30" s="72">
        <f t="shared" si="7"/>
        <v>8500</v>
      </c>
    </row>
    <row r="31" spans="1:16" ht="18.75" thickBot="1" x14ac:dyDescent="0.3">
      <c r="A31" s="25" t="s">
        <v>41</v>
      </c>
      <c r="B31" s="26"/>
      <c r="C31" s="44">
        <f>C22-C30</f>
        <v>97600</v>
      </c>
      <c r="D31" s="44">
        <f>D22-D30</f>
        <v>3150</v>
      </c>
      <c r="E31" s="44">
        <f t="shared" ref="E31:O31" si="8">E22-E30</f>
        <v>8950</v>
      </c>
      <c r="F31" s="44">
        <f t="shared" si="8"/>
        <v>6850</v>
      </c>
      <c r="G31" s="44">
        <f t="shared" si="8"/>
        <v>9150</v>
      </c>
      <c r="H31" s="44">
        <f t="shared" si="8"/>
        <v>16650</v>
      </c>
      <c r="I31" s="44">
        <f t="shared" si="8"/>
        <v>250</v>
      </c>
      <c r="J31" s="44">
        <f t="shared" si="8"/>
        <v>6150</v>
      </c>
      <c r="K31" s="44">
        <f t="shared" si="8"/>
        <v>16650</v>
      </c>
      <c r="L31" s="44">
        <f t="shared" si="8"/>
        <v>6850</v>
      </c>
      <c r="M31" s="44">
        <f t="shared" si="8"/>
        <v>9150</v>
      </c>
      <c r="N31" s="44">
        <f t="shared" si="8"/>
        <v>8650</v>
      </c>
      <c r="O31" s="55">
        <f t="shared" si="8"/>
        <v>5150</v>
      </c>
      <c r="P31" s="62"/>
    </row>
    <row r="32" spans="1:16" ht="18.75" thickBot="1" x14ac:dyDescent="0.3">
      <c r="A32" s="23" t="s">
        <v>34</v>
      </c>
      <c r="B32" s="6"/>
      <c r="C32" s="7"/>
      <c r="D32" s="38">
        <v>10000</v>
      </c>
      <c r="E32" s="7">
        <f>D31+D32+E31</f>
        <v>22100</v>
      </c>
      <c r="F32" s="7">
        <f>E32+F31</f>
        <v>28950</v>
      </c>
      <c r="G32" s="7">
        <f>F32+G31</f>
        <v>38100</v>
      </c>
      <c r="H32" s="7">
        <f t="shared" ref="H32:O32" si="9">G32+H31</f>
        <v>54750</v>
      </c>
      <c r="I32" s="7">
        <f t="shared" si="9"/>
        <v>55000</v>
      </c>
      <c r="J32" s="7">
        <f t="shared" si="9"/>
        <v>61150</v>
      </c>
      <c r="K32" s="7">
        <f t="shared" si="9"/>
        <v>77800</v>
      </c>
      <c r="L32" s="7">
        <f t="shared" si="9"/>
        <v>84650</v>
      </c>
      <c r="M32" s="7">
        <f t="shared" si="9"/>
        <v>93800</v>
      </c>
      <c r="N32" s="7">
        <f t="shared" si="9"/>
        <v>102450</v>
      </c>
      <c r="O32" s="8">
        <f t="shared" si="9"/>
        <v>107600</v>
      </c>
    </row>
    <row r="33" spans="1:4" ht="18.75" thickBot="1" x14ac:dyDescent="0.3">
      <c r="A33" s="24" t="s">
        <v>42</v>
      </c>
      <c r="B33" s="13"/>
      <c r="C33" s="56">
        <f>C9/12</f>
        <v>33566.666666666664</v>
      </c>
    </row>
    <row r="34" spans="1:4" ht="18.75" thickBot="1" x14ac:dyDescent="0.3">
      <c r="A34" s="74" t="s">
        <v>43</v>
      </c>
      <c r="B34" s="75"/>
      <c r="C34" s="57">
        <f>C21/12</f>
        <v>19425</v>
      </c>
    </row>
    <row r="35" spans="1:4" ht="18.75" thickBot="1" x14ac:dyDescent="0.3">
      <c r="A35" s="74" t="s">
        <v>44</v>
      </c>
      <c r="B35" s="75"/>
      <c r="C35" s="57">
        <f>C22/12</f>
        <v>14141.666666666666</v>
      </c>
      <c r="D35" s="58"/>
    </row>
    <row r="36" spans="1:4" ht="18.75" thickBot="1" x14ac:dyDescent="0.3">
      <c r="A36" s="59" t="s">
        <v>45</v>
      </c>
      <c r="B36" s="60"/>
      <c r="C36" s="57">
        <f>C30/12</f>
        <v>6008.333333333333</v>
      </c>
      <c r="D36" s="58"/>
    </row>
    <row r="37" spans="1:4" ht="18.75" thickBot="1" x14ac:dyDescent="0.3">
      <c r="A37" s="59" t="s">
        <v>46</v>
      </c>
      <c r="B37" s="60"/>
      <c r="C37" s="57">
        <f>C31/12</f>
        <v>8133.333333333333</v>
      </c>
      <c r="D37" s="58"/>
    </row>
    <row r="38" spans="1:4" ht="18.75" thickBot="1" x14ac:dyDescent="0.3">
      <c r="A38" s="63" t="s">
        <v>57</v>
      </c>
      <c r="B38" s="61"/>
      <c r="C38" s="64">
        <f>C31/C9</f>
        <v>0.24230387288977159</v>
      </c>
      <c r="D38" s="58"/>
    </row>
    <row r="39" spans="1:4" ht="18.75" thickBot="1" x14ac:dyDescent="0.3">
      <c r="A39" s="63" t="s">
        <v>56</v>
      </c>
      <c r="B39" s="61"/>
      <c r="C39" s="64">
        <f>1-C38</f>
        <v>0.75769612711022838</v>
      </c>
      <c r="D39" s="58"/>
    </row>
    <row r="40" spans="1:4" x14ac:dyDescent="0.2">
      <c r="C40" s="58"/>
    </row>
    <row r="41" spans="1:4" x14ac:dyDescent="0.2">
      <c r="A41" t="s">
        <v>23</v>
      </c>
    </row>
    <row r="42" spans="1:4" x14ac:dyDescent="0.2">
      <c r="A42" s="43" t="s">
        <v>22</v>
      </c>
    </row>
  </sheetData>
  <mergeCells count="3">
    <mergeCell ref="A1:O1"/>
    <mergeCell ref="A34:B34"/>
    <mergeCell ref="A35:B35"/>
  </mergeCells>
  <phoneticPr fontId="0" type="noConversion"/>
  <hyperlinks>
    <hyperlink ref="A42" r:id="rId1"/>
  </hyperlinks>
  <pageMargins left="0.39370078740157483" right="0.39370078740157483" top="0.78740157480314965" bottom="0.78740157480314965" header="0" footer="0"/>
  <pageSetup paperSize="9" scale="74" orientation="landscape" r:id="rId2"/>
  <headerFooter alignWithMargins="0"/>
  <cellWatches>
    <cellWatch r="A1"/>
  </cellWatche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7"/>
  <sheetViews>
    <sheetView zoomScale="85" zoomScaleNormal="85" workbookViewId="0">
      <selection activeCell="A5" sqref="A5"/>
    </sheetView>
  </sheetViews>
  <sheetFormatPr defaultRowHeight="12.75" x14ac:dyDescent="0.2"/>
  <cols>
    <col min="1" max="1" width="170.7109375" customWidth="1"/>
  </cols>
  <sheetData>
    <row r="1" spans="1:1" ht="26.25" x14ac:dyDescent="0.4">
      <c r="A1" s="71" t="s">
        <v>15</v>
      </c>
    </row>
    <row r="2" spans="1:1" ht="23.25" customHeight="1" x14ac:dyDescent="0.2">
      <c r="A2" s="70" t="s">
        <v>50</v>
      </c>
    </row>
    <row r="3" spans="1:1" ht="43.5" customHeight="1" x14ac:dyDescent="0.2">
      <c r="A3" s="67" t="s">
        <v>51</v>
      </c>
    </row>
    <row r="4" spans="1:1" ht="69.75" customHeight="1" x14ac:dyDescent="0.2">
      <c r="A4" s="66" t="s">
        <v>52</v>
      </c>
    </row>
    <row r="5" spans="1:1" ht="69.75" customHeight="1" x14ac:dyDescent="0.2">
      <c r="A5" s="65" t="s">
        <v>53</v>
      </c>
    </row>
    <row r="6" spans="1:1" ht="42.75" customHeight="1" x14ac:dyDescent="0.2">
      <c r="A6" s="68" t="s">
        <v>54</v>
      </c>
    </row>
    <row r="7" spans="1:1" ht="48.75" customHeight="1" x14ac:dyDescent="0.2">
      <c r="A7" s="69" t="s">
        <v>55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BAA1A441F4C43BD88A08F2187D46B080098F278F1BA76DB43BDB3BFC0C7DAD646" ma:contentTypeVersion="1" ma:contentTypeDescription="Opret et nyt dokument." ma:contentTypeScope="" ma:versionID="5d579f9a7990f214e04838991a6deb07">
  <xsd:schema xmlns:xsd="http://www.w3.org/2001/XMLSchema" xmlns:xs="http://www.w3.org/2001/XMLSchema" xmlns:p="http://schemas.microsoft.com/office/2006/metadata/properties" xmlns:ns1="http://schemas.microsoft.com/sharepoint/v3" xmlns:ns2="00AAB1A2-6F06-47dd-BE44-3A3FBBF21F4B" targetNamespace="http://schemas.microsoft.com/office/2006/metadata/properties" ma:root="true" ma:fieldsID="26598db4ed7a13e56f98b7ae5b25d146" ns1:_="" ns2:_="">
    <xsd:import namespace="http://schemas.microsoft.com/sharepoint/v3"/>
    <xsd:import namespace="00AAB1A2-6F06-47dd-BE44-3A3FBBF21F4B"/>
    <xsd:element name="properties">
      <xsd:complexType>
        <xsd:sequence>
          <xsd:element name="documentManagement">
            <xsd:complexType>
              <xsd:all>
                <xsd:element ref="ns1:Comments" minOccurs="0"/>
                <xsd:element ref="ns2:LinkTarget" minOccurs="0"/>
                <xsd:element ref="ns1:SchedulingStartDate" minOccurs="0"/>
                <xsd:element ref="ns1:SchedulingEnd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0" nillable="true" ma:displayName="Beskrivelse" ma:internalName="Comments">
      <xsd:simpleType>
        <xsd:restriction base="dms:Note">
          <xsd:maxLength value="255"/>
        </xsd:restriction>
      </xsd:simpleType>
    </xsd:element>
    <xsd:element name="SchedulingStartDate" ma:index="2" nillable="true" ma:displayName="Startdato" ma:description="Planlagt godkendelses Startdato" ma:format="DateTime" ma:internalName="SchedulingStartDate">
      <xsd:simpleType>
        <xsd:restriction base="dms:DateTime"/>
      </xsd:simpleType>
    </xsd:element>
    <xsd:element name="SchedulingEndDate" ma:index="3" nillable="true" ma:displayName="Slutdato" ma:description="Planlagt godkendelses Slutdato" ma:format="DateTime" ma:internalName="SchedulingEnd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AB1A2-6F06-47dd-BE44-3A3FBBF21F4B" elementFormDefault="qualified">
    <xsd:import namespace="http://schemas.microsoft.com/office/2006/documentManagement/types"/>
    <xsd:import namespace="http://schemas.microsoft.com/office/infopath/2007/PartnerControls"/>
    <xsd:element name="LinkTarget" ma:index="1" nillable="true" ma:displayName="Link placering" ma:default="_self" ma:description="Navn på vindue som åbnes ved klik" ma:internalName="LinkTarget">
      <xsd:simpleType>
        <xsd:union memberTypes="dms:Text">
          <xsd:simpleType>
            <xsd:restriction base="dms:Choice">
              <xsd:enumeration value="_self"/>
              <xsd:enumeration value="_parent"/>
              <xsd:enumeration value="_blank"/>
              <xsd:enumeration value="_top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 ma:index="4" ma:displayName="Nøgle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chedulingStartDate xmlns="http://schemas.microsoft.com/sharepoint/v3" xsi:nil="true"/>
    <SchedulingEndDate xmlns="http://schemas.microsoft.com/sharepoint/v3" xsi:nil="true"/>
    <LinkTarget xmlns="00AAB1A2-6F06-47dd-BE44-3A3FBBF21F4B">_self</LinkTarget>
    <Comments xmlns="http://schemas.microsoft.com/sharepoint/v3">&lt;div&gt;&lt;/div&gt;</Comments>
  </documentManagement>
</p:properties>
</file>

<file path=customXml/itemProps1.xml><?xml version="1.0" encoding="utf-8"?>
<ds:datastoreItem xmlns:ds="http://schemas.openxmlformats.org/officeDocument/2006/customXml" ds:itemID="{3BE5E1C1-3804-468A-A4E4-FBB7EF706C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AAB1A2-6F06-47dd-BE44-3A3FBBF21F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55B50BA-F681-4CCE-AFA1-4A371DEFAEDD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0AAB1A2-6F06-47dd-BE44-3A3FBBF21F4B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budget månedsvis</vt:lpstr>
      <vt:lpstr>Rådighedsbeløb</vt:lpstr>
    </vt:vector>
  </TitlesOfParts>
  <Company>Roskilde Handelsskole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Roskilde Handelsskole</dc:creator>
  <cp:keywords/>
  <cp:lastModifiedBy>Jesper Brygger</cp:lastModifiedBy>
  <cp:lastPrinted>2018-10-30T12:23:25Z</cp:lastPrinted>
  <dcterms:created xsi:type="dcterms:W3CDTF">2004-10-06T14:11:26Z</dcterms:created>
  <dcterms:modified xsi:type="dcterms:W3CDTF">2018-10-30T12:23:37Z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0x010100CBAA1A441F4C43BD88A08F2187D46B080098F278F1BA76DB43BDB3BFC0C7DAD646</vt:lpwstr>
  </property>
</Properties>
</file>