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bejde\Roskilde Handelsskole\Filer\"/>
    </mc:Choice>
  </mc:AlternateContent>
  <bookViews>
    <workbookView xWindow="0" yWindow="0" windowWidth="20490" windowHeight="7320"/>
  </bookViews>
  <sheets>
    <sheet name="Skatteberegning" sheetId="2" r:id="rId1"/>
    <sheet name="Test marginalska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50" i="1"/>
  <c r="G49" i="1"/>
  <c r="D45" i="1"/>
  <c r="D42" i="1"/>
  <c r="B38" i="1"/>
  <c r="B39" i="1"/>
  <c r="B40" i="1"/>
  <c r="B41" i="1"/>
  <c r="B43" i="1" s="1"/>
  <c r="D43" i="1" s="1"/>
  <c r="B37" i="1"/>
  <c r="G24" i="1"/>
  <c r="G26" i="1"/>
  <c r="G23" i="1"/>
  <c r="G16" i="1"/>
  <c r="G17" i="1"/>
  <c r="G18" i="1"/>
  <c r="G19" i="1"/>
  <c r="G15" i="1"/>
  <c r="E10" i="1"/>
  <c r="E9" i="1"/>
  <c r="E5" i="1"/>
  <c r="E6" i="1"/>
  <c r="E4" i="1"/>
  <c r="G53" i="2"/>
  <c r="E53" i="2"/>
  <c r="D53" i="2"/>
  <c r="C53" i="2"/>
  <c r="G54" i="1"/>
  <c r="B48" i="2"/>
  <c r="A48" i="2"/>
  <c r="B47" i="2"/>
  <c r="A47" i="2"/>
  <c r="G46" i="2"/>
  <c r="D46" i="2"/>
  <c r="D47" i="2" s="1"/>
  <c r="B46" i="2"/>
  <c r="A46" i="2"/>
  <c r="C45" i="2"/>
  <c r="B45" i="2"/>
  <c r="G45" i="2" s="1"/>
  <c r="A45" i="2"/>
  <c r="B43" i="2"/>
  <c r="D43" i="2" s="1"/>
  <c r="G20" i="2"/>
  <c r="G30" i="2" s="1"/>
  <c r="F11" i="2"/>
  <c r="G11" i="2" s="1"/>
  <c r="G10" i="2"/>
  <c r="F9" i="2"/>
  <c r="G9" i="2" s="1"/>
  <c r="E7" i="2"/>
  <c r="E12" i="2" s="1"/>
  <c r="E25" i="2" s="1"/>
  <c r="G45" i="1"/>
  <c r="D46" i="1"/>
  <c r="D47" i="1" s="1"/>
  <c r="D48" i="1" s="1"/>
  <c r="C45" i="1"/>
  <c r="B46" i="1"/>
  <c r="B47" i="1"/>
  <c r="B48" i="1"/>
  <c r="A46" i="1"/>
  <c r="A47" i="1"/>
  <c r="A48" i="1"/>
  <c r="B45" i="1"/>
  <c r="A45" i="1"/>
  <c r="G27" i="2" l="1"/>
  <c r="G31" i="2" s="1"/>
  <c r="G25" i="1"/>
  <c r="G27" i="1" s="1"/>
  <c r="G31" i="1" s="1"/>
  <c r="G47" i="1"/>
  <c r="G48" i="1"/>
  <c r="G46" i="1"/>
  <c r="F7" i="2"/>
  <c r="F12" i="2" s="1"/>
  <c r="G36" i="2" s="1"/>
  <c r="D48" i="2"/>
  <c r="G48" i="2" s="1"/>
  <c r="G47" i="2"/>
  <c r="G20" i="1"/>
  <c r="G30" i="1" s="1"/>
  <c r="G10" i="1"/>
  <c r="F11" i="1"/>
  <c r="G11" i="1" s="1"/>
  <c r="F9" i="1"/>
  <c r="G9" i="1" s="1"/>
  <c r="E7" i="1"/>
  <c r="F7" i="1" s="1"/>
  <c r="G7" i="2" l="1"/>
  <c r="G12" i="2" s="1"/>
  <c r="D41" i="2" s="1"/>
  <c r="F12" i="1"/>
  <c r="G36" i="1" s="1"/>
  <c r="G7" i="1"/>
  <c r="G12" i="1" s="1"/>
  <c r="D38" i="1" s="1"/>
  <c r="E12" i="1"/>
  <c r="D37" i="2" l="1"/>
  <c r="G37" i="2" s="1"/>
  <c r="D38" i="2"/>
  <c r="G29" i="2"/>
  <c r="G32" i="2" s="1"/>
  <c r="D40" i="2" s="1"/>
  <c r="G40" i="2" s="1"/>
  <c r="E43" i="2"/>
  <c r="G43" i="2" s="1"/>
  <c r="G41" i="2"/>
  <c r="G29" i="1"/>
  <c r="G32" i="1" s="1"/>
  <c r="D41" i="1"/>
  <c r="D37" i="1"/>
  <c r="G37" i="1" s="1"/>
  <c r="D39" i="2" l="1"/>
  <c r="G39" i="2" s="1"/>
  <c r="G51" i="2"/>
  <c r="G52" i="2" s="1"/>
  <c r="G41" i="1"/>
  <c r="E43" i="1"/>
  <c r="G43" i="1" s="1"/>
  <c r="D39" i="1"/>
  <c r="G39" i="1" s="1"/>
  <c r="D40" i="1"/>
  <c r="G40" i="1" s="1"/>
  <c r="G51" i="1" l="1"/>
  <c r="G52" i="1" l="1"/>
  <c r="G55" i="1"/>
  <c r="G57" i="1" l="1"/>
  <c r="G56" i="1"/>
</calcChain>
</file>

<file path=xl/sharedStrings.xml><?xml version="1.0" encoding="utf-8"?>
<sst xmlns="http://schemas.openxmlformats.org/spreadsheetml/2006/main" count="106" uniqueCount="55">
  <si>
    <t>Personlig indkomst:</t>
  </si>
  <si>
    <t>Overskud virksomhed</t>
  </si>
  <si>
    <t>Renteudgifter virksomhed</t>
  </si>
  <si>
    <t>Kapitalafkast virksomhed</t>
  </si>
  <si>
    <t>Resultat af virksomhed</t>
  </si>
  <si>
    <t>Før AM-bidrag</t>
  </si>
  <si>
    <t>AM-bidrag</t>
  </si>
  <si>
    <t>Efter AM-bidrag</t>
  </si>
  <si>
    <t>Lønindkomst</t>
  </si>
  <si>
    <t>Gruppelivsforsikring</t>
  </si>
  <si>
    <t>Kapitalindkomst:</t>
  </si>
  <si>
    <t>Anden kapitalindkomst</t>
  </si>
  <si>
    <t>Kapitalafkast</t>
  </si>
  <si>
    <t>Renteudgifter realkredit</t>
  </si>
  <si>
    <t>Renteudgifter pengeinstitut</t>
  </si>
  <si>
    <t>Aktieindkomst</t>
  </si>
  <si>
    <t>Kapitalindkomst i alt</t>
  </si>
  <si>
    <t>Ligningsmæssige fradrag:</t>
  </si>
  <si>
    <t>Faglig kontingent</t>
  </si>
  <si>
    <t>Bidrag til A-kasse</t>
  </si>
  <si>
    <t>Beskæftigelsesfradrag</t>
  </si>
  <si>
    <t>Befordringsfradrag</t>
  </si>
  <si>
    <t>Ligningsmæssige fradrag i alt</t>
  </si>
  <si>
    <t>Personlig indkomst</t>
  </si>
  <si>
    <t>Kapitalindkomst</t>
  </si>
  <si>
    <t>ligningsmæssige fradrag</t>
  </si>
  <si>
    <t>Skattepligtig indkomst</t>
  </si>
  <si>
    <t>Beregning af skat:</t>
  </si>
  <si>
    <t>Bundskat</t>
  </si>
  <si>
    <t>Sunhedsbidrag</t>
  </si>
  <si>
    <t>Kommuneskat</t>
  </si>
  <si>
    <t>Topskat</t>
  </si>
  <si>
    <t>af</t>
  </si>
  <si>
    <t>Samlet AM-bidrag og personlig indkomst efter AM-bidrag</t>
  </si>
  <si>
    <t>Nedslag for beskatning over</t>
  </si>
  <si>
    <t>marginalskat</t>
  </si>
  <si>
    <t>kirkeskat</t>
  </si>
  <si>
    <t>Skatteværdi af personfradrag:</t>
  </si>
  <si>
    <t xml:space="preserve"> -nedslag for negativ kapitalindkomst</t>
  </si>
  <si>
    <t>Ejendomsværdiskat</t>
  </si>
  <si>
    <t>skat at betale i alt</t>
  </si>
  <si>
    <t>gennemsnitlig skatteprocent</t>
  </si>
  <si>
    <t>Marginalskat</t>
  </si>
  <si>
    <t>Ekstra indtjening</t>
  </si>
  <si>
    <t>Ekstra skat</t>
  </si>
  <si>
    <t>Ekstra indtjening efter skat</t>
  </si>
  <si>
    <t>Ekstra indtjening før skat</t>
  </si>
  <si>
    <t>Margnial skatteprocent</t>
  </si>
  <si>
    <t>Navn:</t>
  </si>
  <si>
    <t>Cpr:</t>
  </si>
  <si>
    <t>Babbo</t>
  </si>
  <si>
    <t>Diverse løn (ekstra løn)</t>
  </si>
  <si>
    <t>"Marginalskat"</t>
  </si>
  <si>
    <t>060666-6661</t>
  </si>
  <si>
    <t xml:space="preserve">Beskæftigelsesfradrag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</si>
</sst>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0.0%"/>
    <numFmt numFmtId="166" formatCode="_-* #,##0.0000\ _k_r_._-;\-* #,##0.0000\ _k_r_._-;_-* &quot;-&quot;??\ _k_r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164" fontId="0" fillId="0" borderId="1" xfId="0" applyNumberFormat="1" applyBorder="1"/>
    <xf numFmtId="43" fontId="0" fillId="0" borderId="1" xfId="0" applyNumberFormat="1" applyBorder="1"/>
    <xf numFmtId="10" fontId="0" fillId="0" borderId="1" xfId="2" applyNumberFormat="1" applyFont="1" applyBorder="1"/>
    <xf numFmtId="9" fontId="0" fillId="2" borderId="1" xfId="0" applyNumberFormat="1" applyFill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3" borderId="1" xfId="1" applyNumberFormat="1" applyFont="1" applyFill="1" applyBorder="1"/>
    <xf numFmtId="43" fontId="0" fillId="0" borderId="1" xfId="1" applyFont="1" applyBorder="1"/>
    <xf numFmtId="10" fontId="0" fillId="2" borderId="1" xfId="0" applyNumberFormat="1" applyFill="1" applyBorder="1"/>
    <xf numFmtId="10" fontId="0" fillId="0" borderId="1" xfId="0" applyNumberFormat="1" applyBorder="1"/>
    <xf numFmtId="0" fontId="0" fillId="2" borderId="1" xfId="0" applyFill="1" applyBorder="1"/>
    <xf numFmtId="43" fontId="0" fillId="2" borderId="1" xfId="1" applyFont="1" applyFill="1" applyBorder="1"/>
    <xf numFmtId="0" fontId="0" fillId="0" borderId="4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3" xfId="0" applyBorder="1"/>
    <xf numFmtId="164" fontId="0" fillId="0" borderId="3" xfId="0" applyNumberFormat="1" applyBorder="1"/>
    <xf numFmtId="10" fontId="0" fillId="0" borderId="4" xfId="2" applyNumberFormat="1" applyFont="1" applyBorder="1"/>
    <xf numFmtId="43" fontId="0" fillId="0" borderId="3" xfId="0" applyNumberFormat="1" applyBorder="1"/>
    <xf numFmtId="165" fontId="0" fillId="0" borderId="1" xfId="0" applyNumberFormat="1" applyBorder="1"/>
    <xf numFmtId="165" fontId="0" fillId="0" borderId="1" xfId="2" applyNumberFormat="1" applyFont="1" applyBorder="1"/>
    <xf numFmtId="43" fontId="0" fillId="0" borderId="1" xfId="1" applyNumberFormat="1" applyFont="1" applyBorder="1"/>
    <xf numFmtId="164" fontId="0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sqref="A1:G1"/>
    </sheetView>
  </sheetViews>
  <sheetFormatPr defaultRowHeight="15" x14ac:dyDescent="0.25"/>
  <cols>
    <col min="1" max="1" width="14.42578125" customWidth="1"/>
    <col min="4" max="4" width="22.5703125" customWidth="1"/>
    <col min="5" max="5" width="15.140625" customWidth="1"/>
    <col min="6" max="6" width="14.7109375" customWidth="1"/>
    <col min="7" max="7" width="21.140625" customWidth="1"/>
    <col min="8" max="8" width="15.7109375" customWidth="1"/>
  </cols>
  <sheetData>
    <row r="1" spans="1:8" x14ac:dyDescent="0.25">
      <c r="A1" s="31" t="s">
        <v>0</v>
      </c>
      <c r="B1" s="31"/>
      <c r="C1" s="31"/>
      <c r="D1" s="31"/>
      <c r="E1" s="31"/>
      <c r="F1" s="31"/>
      <c r="G1" s="31"/>
    </row>
    <row r="2" spans="1:8" x14ac:dyDescent="0.25">
      <c r="A2" s="7" t="s">
        <v>48</v>
      </c>
      <c r="B2" s="32" t="s">
        <v>50</v>
      </c>
      <c r="C2" s="33"/>
      <c r="D2" s="7"/>
      <c r="E2" s="7" t="s">
        <v>5</v>
      </c>
      <c r="F2" s="7" t="s">
        <v>6</v>
      </c>
      <c r="G2" s="7" t="s">
        <v>7</v>
      </c>
    </row>
    <row r="3" spans="1:8" x14ac:dyDescent="0.25">
      <c r="A3" s="7" t="s">
        <v>49</v>
      </c>
      <c r="B3" s="34" t="s">
        <v>53</v>
      </c>
      <c r="C3" s="35"/>
      <c r="D3" s="7"/>
      <c r="E3" s="7"/>
      <c r="F3" s="11">
        <v>0.08</v>
      </c>
      <c r="G3" s="7"/>
    </row>
    <row r="4" spans="1:8" x14ac:dyDescent="0.25">
      <c r="A4" s="7" t="s">
        <v>1</v>
      </c>
      <c r="B4" s="7"/>
      <c r="C4" s="7"/>
      <c r="D4" s="7">
        <v>111</v>
      </c>
      <c r="E4" s="12">
        <v>50000</v>
      </c>
      <c r="F4" s="13"/>
      <c r="G4" s="13"/>
    </row>
    <row r="5" spans="1:8" x14ac:dyDescent="0.25">
      <c r="A5" s="7" t="s">
        <v>2</v>
      </c>
      <c r="B5" s="7"/>
      <c r="C5" s="7"/>
      <c r="D5" s="7">
        <v>117</v>
      </c>
      <c r="E5" s="12">
        <v>-30000</v>
      </c>
      <c r="F5" s="13"/>
      <c r="G5" s="13"/>
    </row>
    <row r="6" spans="1:8" x14ac:dyDescent="0.25">
      <c r="A6" s="7" t="s">
        <v>3</v>
      </c>
      <c r="B6" s="7"/>
      <c r="C6" s="7"/>
      <c r="D6" s="7">
        <v>148</v>
      </c>
      <c r="E6" s="12">
        <v>-10000</v>
      </c>
      <c r="F6" s="13"/>
      <c r="G6" s="13"/>
      <c r="H6" s="2"/>
    </row>
    <row r="7" spans="1:8" ht="15.75" thickBot="1" x14ac:dyDescent="0.3">
      <c r="A7" s="7" t="s">
        <v>4</v>
      </c>
      <c r="B7" s="7"/>
      <c r="C7" s="7"/>
      <c r="D7" s="7"/>
      <c r="E7" s="21">
        <f>SUM(E4:E6)</f>
        <v>10000</v>
      </c>
      <c r="F7" s="21">
        <f>E7*F3</f>
        <v>800</v>
      </c>
      <c r="G7" s="21">
        <f>E7-F7</f>
        <v>9200</v>
      </c>
    </row>
    <row r="8" spans="1:8" ht="15.75" thickTop="1" x14ac:dyDescent="0.25">
      <c r="A8" s="7"/>
      <c r="B8" s="7"/>
      <c r="C8" s="7"/>
      <c r="D8" s="7"/>
      <c r="E8" s="22"/>
      <c r="F8" s="22"/>
      <c r="G8" s="22"/>
    </row>
    <row r="9" spans="1:8" x14ac:dyDescent="0.25">
      <c r="A9" s="7" t="s">
        <v>8</v>
      </c>
      <c r="B9" s="7"/>
      <c r="C9" s="7"/>
      <c r="D9" s="7">
        <v>11</v>
      </c>
      <c r="E9" s="12">
        <v>500000</v>
      </c>
      <c r="F9" s="13">
        <f>E9*$F$3</f>
        <v>40000</v>
      </c>
      <c r="G9" s="13">
        <f t="shared" ref="G9:G11" si="0">E9-F9</f>
        <v>460000</v>
      </c>
    </row>
    <row r="10" spans="1:8" x14ac:dyDescent="0.25">
      <c r="A10" s="7" t="s">
        <v>9</v>
      </c>
      <c r="B10" s="7"/>
      <c r="C10" s="7"/>
      <c r="D10" s="7">
        <v>17</v>
      </c>
      <c r="E10" s="12">
        <v>5000</v>
      </c>
      <c r="F10" s="13"/>
      <c r="G10" s="13">
        <f t="shared" si="0"/>
        <v>5000</v>
      </c>
    </row>
    <row r="11" spans="1:8" x14ac:dyDescent="0.25">
      <c r="A11" s="7" t="s">
        <v>51</v>
      </c>
      <c r="B11" s="7"/>
      <c r="C11" s="7"/>
      <c r="D11" s="7"/>
      <c r="E11" s="12">
        <v>0</v>
      </c>
      <c r="F11" s="13">
        <f t="shared" ref="F11" si="1">E11*$F$3</f>
        <v>0</v>
      </c>
      <c r="G11" s="13">
        <f t="shared" si="0"/>
        <v>0</v>
      </c>
    </row>
    <row r="12" spans="1:8" ht="15.75" thickBot="1" x14ac:dyDescent="0.3">
      <c r="A12" s="7" t="s">
        <v>33</v>
      </c>
      <c r="B12" s="7"/>
      <c r="C12" s="7"/>
      <c r="D12" s="7"/>
      <c r="E12" s="21">
        <f>SUM(E7:E11)</f>
        <v>515000</v>
      </c>
      <c r="F12" s="21">
        <f t="shared" ref="F12:G12" si="2">SUM(F7:F11)</f>
        <v>40800</v>
      </c>
      <c r="G12" s="21">
        <f t="shared" si="2"/>
        <v>474200</v>
      </c>
    </row>
    <row r="13" spans="1:8" ht="15.75" thickTop="1" x14ac:dyDescent="0.25">
      <c r="A13" s="7"/>
      <c r="B13" s="7"/>
      <c r="C13" s="7"/>
      <c r="D13" s="7"/>
      <c r="E13" s="20"/>
      <c r="F13" s="20"/>
      <c r="G13" s="20"/>
    </row>
    <row r="14" spans="1:8" x14ac:dyDescent="0.25">
      <c r="A14" s="7" t="s">
        <v>10</v>
      </c>
      <c r="B14" s="7"/>
      <c r="C14" s="7"/>
      <c r="D14" s="7"/>
      <c r="E14" s="7"/>
      <c r="F14" s="7"/>
      <c r="G14" s="7"/>
    </row>
    <row r="15" spans="1:8" x14ac:dyDescent="0.25">
      <c r="A15" s="7" t="s">
        <v>11</v>
      </c>
      <c r="B15" s="7"/>
      <c r="C15" s="7"/>
      <c r="D15" s="7">
        <v>39</v>
      </c>
      <c r="E15" s="7"/>
      <c r="F15" s="7"/>
      <c r="G15" s="12">
        <v>20000</v>
      </c>
    </row>
    <row r="16" spans="1:8" x14ac:dyDescent="0.25">
      <c r="A16" s="7" t="s">
        <v>12</v>
      </c>
      <c r="B16" s="7"/>
      <c r="C16" s="7"/>
      <c r="D16" s="7">
        <v>148</v>
      </c>
      <c r="E16" s="7"/>
      <c r="F16" s="7"/>
      <c r="G16" s="12">
        <v>8000</v>
      </c>
    </row>
    <row r="17" spans="1:8" x14ac:dyDescent="0.25">
      <c r="A17" s="7" t="s">
        <v>13</v>
      </c>
      <c r="B17" s="7"/>
      <c r="C17" s="7"/>
      <c r="D17" s="7">
        <v>41</v>
      </c>
      <c r="E17" s="7"/>
      <c r="F17" s="7"/>
      <c r="G17" s="12">
        <v>-50000</v>
      </c>
    </row>
    <row r="18" spans="1:8" x14ac:dyDescent="0.25">
      <c r="A18" s="7" t="s">
        <v>14</v>
      </c>
      <c r="B18" s="7"/>
      <c r="C18" s="7"/>
      <c r="D18" s="7">
        <v>42</v>
      </c>
      <c r="E18" s="7"/>
      <c r="F18" s="7"/>
      <c r="G18" s="12">
        <v>-500</v>
      </c>
    </row>
    <row r="19" spans="1:8" x14ac:dyDescent="0.25">
      <c r="A19" s="7" t="s">
        <v>15</v>
      </c>
      <c r="B19" s="7"/>
      <c r="C19" s="7"/>
      <c r="D19" s="7"/>
      <c r="E19" s="7"/>
      <c r="F19" s="7"/>
      <c r="G19" s="12">
        <v>0</v>
      </c>
    </row>
    <row r="20" spans="1:8" ht="15.75" thickBot="1" x14ac:dyDescent="0.3">
      <c r="A20" s="7" t="s">
        <v>16</v>
      </c>
      <c r="B20" s="7"/>
      <c r="C20" s="7"/>
      <c r="D20" s="7"/>
      <c r="E20" s="23"/>
      <c r="F20" s="23"/>
      <c r="G20" s="21">
        <f>SUM(G15:G19)</f>
        <v>-22500</v>
      </c>
    </row>
    <row r="21" spans="1:8" ht="15.75" thickTop="1" x14ac:dyDescent="0.25">
      <c r="A21" s="7"/>
      <c r="B21" s="7"/>
      <c r="C21" s="7"/>
      <c r="D21" s="7"/>
      <c r="E21" s="20"/>
      <c r="F21" s="20"/>
      <c r="G21" s="20"/>
    </row>
    <row r="22" spans="1:8" x14ac:dyDescent="0.25">
      <c r="A22" s="7" t="s">
        <v>17</v>
      </c>
      <c r="B22" s="7"/>
      <c r="C22" s="7"/>
      <c r="D22" s="7"/>
      <c r="E22" s="7"/>
      <c r="F22" s="7"/>
      <c r="G22" s="7"/>
    </row>
    <row r="23" spans="1:8" x14ac:dyDescent="0.25">
      <c r="A23" s="7" t="s">
        <v>18</v>
      </c>
      <c r="B23" s="7"/>
      <c r="C23" s="7"/>
      <c r="D23" s="7">
        <v>50</v>
      </c>
      <c r="E23" s="7"/>
      <c r="F23" s="7"/>
      <c r="G23" s="12">
        <v>-4000</v>
      </c>
    </row>
    <row r="24" spans="1:8" x14ac:dyDescent="0.25">
      <c r="A24" s="7" t="s">
        <v>19</v>
      </c>
      <c r="B24" s="7"/>
      <c r="C24" s="7"/>
      <c r="D24" s="7">
        <v>52</v>
      </c>
      <c r="E24" s="7"/>
      <c r="F24" s="7"/>
      <c r="G24" s="12">
        <v>-6000</v>
      </c>
    </row>
    <row r="25" spans="1:8" x14ac:dyDescent="0.25">
      <c r="A25" s="7" t="s">
        <v>54</v>
      </c>
      <c r="B25" s="7"/>
      <c r="C25" s="16">
        <v>8.7499999999999994E-2</v>
      </c>
      <c r="D25" s="7" t="s">
        <v>32</v>
      </c>
      <c r="E25" s="8">
        <f>E12</f>
        <v>515000</v>
      </c>
      <c r="F25" s="18">
        <v>30000</v>
      </c>
      <c r="G25" s="30">
        <f>IF(E25*C25&gt;30000,-30000,C25*E25*-1)</f>
        <v>-30000</v>
      </c>
    </row>
    <row r="26" spans="1:8" x14ac:dyDescent="0.25">
      <c r="A26" s="7" t="s">
        <v>21</v>
      </c>
      <c r="B26" s="7"/>
      <c r="C26" s="7"/>
      <c r="D26" s="7"/>
      <c r="E26" s="7"/>
      <c r="F26" s="7"/>
      <c r="G26" s="12">
        <v>-45000</v>
      </c>
      <c r="H26" s="2"/>
    </row>
    <row r="27" spans="1:8" ht="15.75" thickBot="1" x14ac:dyDescent="0.3">
      <c r="A27" s="7" t="s">
        <v>22</v>
      </c>
      <c r="B27" s="7"/>
      <c r="C27" s="7"/>
      <c r="D27" s="7"/>
      <c r="E27" s="23"/>
      <c r="F27" s="23"/>
      <c r="G27" s="21">
        <f>SUM(G23:G26)</f>
        <v>-85000</v>
      </c>
    </row>
    <row r="28" spans="1:8" ht="15.75" thickTop="1" x14ac:dyDescent="0.25">
      <c r="A28" s="7"/>
      <c r="B28" s="7"/>
      <c r="C28" s="7"/>
      <c r="D28" s="7"/>
      <c r="E28" s="20"/>
      <c r="F28" s="20"/>
      <c r="G28" s="20"/>
    </row>
    <row r="29" spans="1:8" x14ac:dyDescent="0.25">
      <c r="A29" s="7" t="s">
        <v>23</v>
      </c>
      <c r="B29" s="7"/>
      <c r="C29" s="7"/>
      <c r="D29" s="7"/>
      <c r="E29" s="7"/>
      <c r="F29" s="7"/>
      <c r="G29" s="8">
        <f>G12</f>
        <v>474200</v>
      </c>
    </row>
    <row r="30" spans="1:8" x14ac:dyDescent="0.25">
      <c r="A30" s="7" t="s">
        <v>24</v>
      </c>
      <c r="B30" s="7"/>
      <c r="C30" s="7"/>
      <c r="D30" s="7"/>
      <c r="E30" s="7"/>
      <c r="F30" s="7"/>
      <c r="G30" s="8">
        <f>G20</f>
        <v>-22500</v>
      </c>
    </row>
    <row r="31" spans="1:8" x14ac:dyDescent="0.25">
      <c r="A31" s="7" t="s">
        <v>25</v>
      </c>
      <c r="B31" s="7"/>
      <c r="C31" s="7"/>
      <c r="D31" s="7"/>
      <c r="E31" s="7"/>
      <c r="F31" s="7"/>
      <c r="G31" s="8">
        <f>G27</f>
        <v>-85000</v>
      </c>
    </row>
    <row r="32" spans="1:8" ht="15.75" thickBot="1" x14ac:dyDescent="0.3">
      <c r="A32" s="7" t="s">
        <v>26</v>
      </c>
      <c r="B32" s="7"/>
      <c r="C32" s="7"/>
      <c r="D32" s="7"/>
      <c r="E32" s="23"/>
      <c r="F32" s="23"/>
      <c r="G32" s="24">
        <f>SUM(G29:G31)</f>
        <v>366700</v>
      </c>
    </row>
    <row r="33" spans="1:7" ht="15.75" thickTop="1" x14ac:dyDescent="0.25">
      <c r="A33" s="7"/>
      <c r="B33" s="7"/>
      <c r="C33" s="7"/>
      <c r="D33" s="7"/>
      <c r="E33" s="20"/>
      <c r="F33" s="20"/>
      <c r="G33" s="20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 t="s">
        <v>27</v>
      </c>
      <c r="B35" s="7"/>
      <c r="C35" s="7"/>
      <c r="D35" s="7"/>
      <c r="E35" s="7"/>
      <c r="F35" s="7"/>
      <c r="G35" s="7"/>
    </row>
    <row r="36" spans="1:7" x14ac:dyDescent="0.25">
      <c r="A36" s="7" t="s">
        <v>6</v>
      </c>
      <c r="B36" s="7"/>
      <c r="C36" s="7"/>
      <c r="D36" s="7"/>
      <c r="E36" s="7"/>
      <c r="F36" s="7"/>
      <c r="G36" s="15">
        <f>F12</f>
        <v>40800</v>
      </c>
    </row>
    <row r="37" spans="1:7" x14ac:dyDescent="0.25">
      <c r="A37" s="7" t="s">
        <v>28</v>
      </c>
      <c r="B37" s="16">
        <v>0.11</v>
      </c>
      <c r="C37" s="7" t="s">
        <v>32</v>
      </c>
      <c r="D37" s="8">
        <f>G12</f>
        <v>474200</v>
      </c>
      <c r="E37" s="7"/>
      <c r="F37" s="7"/>
      <c r="G37" s="15">
        <f>D37*B37</f>
        <v>52162</v>
      </c>
    </row>
    <row r="38" spans="1:7" x14ac:dyDescent="0.25">
      <c r="A38" s="7" t="s">
        <v>36</v>
      </c>
      <c r="B38" s="16">
        <v>0</v>
      </c>
      <c r="C38" s="7" t="s">
        <v>32</v>
      </c>
      <c r="D38" s="8">
        <f>G12</f>
        <v>474200</v>
      </c>
      <c r="E38" s="7"/>
      <c r="F38" s="7"/>
      <c r="G38" s="15"/>
    </row>
    <row r="39" spans="1:7" x14ac:dyDescent="0.25">
      <c r="A39" s="7" t="s">
        <v>29</v>
      </c>
      <c r="B39" s="16">
        <v>0.02</v>
      </c>
      <c r="C39" s="7" t="s">
        <v>32</v>
      </c>
      <c r="D39" s="8">
        <f>G32</f>
        <v>366700</v>
      </c>
      <c r="E39" s="7"/>
      <c r="F39" s="7"/>
      <c r="G39" s="15">
        <f t="shared" ref="G39:G40" si="3">D39*B39</f>
        <v>7334</v>
      </c>
    </row>
    <row r="40" spans="1:7" x14ac:dyDescent="0.25">
      <c r="A40" s="7" t="s">
        <v>30</v>
      </c>
      <c r="B40" s="16">
        <v>0.25</v>
      </c>
      <c r="C40" s="7" t="s">
        <v>32</v>
      </c>
      <c r="D40" s="8">
        <f>G32</f>
        <v>366700</v>
      </c>
      <c r="E40" s="7"/>
      <c r="F40" s="7"/>
      <c r="G40" s="15">
        <f t="shared" si="3"/>
        <v>91675</v>
      </c>
    </row>
    <row r="41" spans="1:7" x14ac:dyDescent="0.25">
      <c r="A41" s="7" t="s">
        <v>31</v>
      </c>
      <c r="B41" s="16">
        <v>0.15</v>
      </c>
      <c r="C41" s="7" t="s">
        <v>32</v>
      </c>
      <c r="D41" s="8">
        <f>G12</f>
        <v>474200</v>
      </c>
      <c r="E41" s="7">
        <v>-479600</v>
      </c>
      <c r="F41" s="7"/>
      <c r="G41" s="15">
        <f>(D41+E41)*B41</f>
        <v>-810</v>
      </c>
    </row>
    <row r="42" spans="1:7" x14ac:dyDescent="0.25">
      <c r="A42" s="7" t="s">
        <v>34</v>
      </c>
      <c r="B42" s="7"/>
      <c r="C42" s="7"/>
      <c r="D42" s="16">
        <v>0.51949999999999996</v>
      </c>
      <c r="E42" s="7"/>
      <c r="F42" s="7"/>
      <c r="G42" s="15"/>
    </row>
    <row r="43" spans="1:7" x14ac:dyDescent="0.25">
      <c r="A43" s="7" t="s">
        <v>35</v>
      </c>
      <c r="B43" s="17">
        <f>SUM(B37:B41)</f>
        <v>0.53</v>
      </c>
      <c r="C43" s="7"/>
      <c r="D43" s="17">
        <f>B43-D42</f>
        <v>1.0500000000000065E-2</v>
      </c>
      <c r="E43" s="8">
        <f>D41+E41</f>
        <v>-5400</v>
      </c>
      <c r="F43" s="7"/>
      <c r="G43" s="9">
        <f>D43*E43*-1</f>
        <v>56.700000000000351</v>
      </c>
    </row>
    <row r="44" spans="1:7" x14ac:dyDescent="0.25">
      <c r="A44" s="7" t="s">
        <v>37</v>
      </c>
      <c r="B44" s="7"/>
      <c r="C44" s="7"/>
      <c r="D44" s="7"/>
      <c r="E44" s="7"/>
      <c r="F44" s="7"/>
      <c r="G44" s="7"/>
    </row>
    <row r="45" spans="1:7" x14ac:dyDescent="0.25">
      <c r="A45" s="7" t="str">
        <f>A37</f>
        <v>Bundskat</v>
      </c>
      <c r="B45" s="17">
        <f>B37</f>
        <v>0.11</v>
      </c>
      <c r="C45" s="7" t="str">
        <f>C37</f>
        <v>af</v>
      </c>
      <c r="D45" s="18">
        <v>45000</v>
      </c>
      <c r="E45" s="7"/>
      <c r="F45" s="7"/>
      <c r="G45" s="15">
        <f>B45*D45*-1</f>
        <v>-4950</v>
      </c>
    </row>
    <row r="46" spans="1:7" x14ac:dyDescent="0.25">
      <c r="A46" s="7" t="str">
        <f t="shared" ref="A46:B48" si="4">A38</f>
        <v>kirkeskat</v>
      </c>
      <c r="B46" s="17">
        <f t="shared" si="4"/>
        <v>0</v>
      </c>
      <c r="C46" s="7"/>
      <c r="D46" s="7">
        <f>D45</f>
        <v>45000</v>
      </c>
      <c r="E46" s="7"/>
      <c r="F46" s="7"/>
      <c r="G46" s="15">
        <f t="shared" ref="G46:G48" si="5">B46*D46*-1</f>
        <v>0</v>
      </c>
    </row>
    <row r="47" spans="1:7" x14ac:dyDescent="0.25">
      <c r="A47" s="7" t="str">
        <f t="shared" si="4"/>
        <v>Sunhedsbidrag</v>
      </c>
      <c r="B47" s="17">
        <f t="shared" si="4"/>
        <v>0.02</v>
      </c>
      <c r="C47" s="7"/>
      <c r="D47" s="7">
        <f t="shared" ref="D47:D48" si="6">D46</f>
        <v>45000</v>
      </c>
      <c r="E47" s="7"/>
      <c r="F47" s="7"/>
      <c r="G47" s="15">
        <f t="shared" si="5"/>
        <v>-900</v>
      </c>
    </row>
    <row r="48" spans="1:7" x14ac:dyDescent="0.25">
      <c r="A48" s="7" t="str">
        <f t="shared" si="4"/>
        <v>Kommuneskat</v>
      </c>
      <c r="B48" s="17">
        <f t="shared" si="4"/>
        <v>0.25</v>
      </c>
      <c r="C48" s="7"/>
      <c r="D48" s="7">
        <f t="shared" si="6"/>
        <v>45000</v>
      </c>
      <c r="E48" s="7"/>
      <c r="F48" s="7"/>
      <c r="G48" s="15">
        <f t="shared" si="5"/>
        <v>-11250</v>
      </c>
    </row>
    <row r="49" spans="1:8" x14ac:dyDescent="0.25">
      <c r="A49" s="7" t="s">
        <v>38</v>
      </c>
      <c r="B49" s="7"/>
      <c r="C49" s="7"/>
      <c r="D49" s="7"/>
      <c r="E49" s="7"/>
      <c r="F49" s="7"/>
      <c r="G49" s="19">
        <v>-2000</v>
      </c>
      <c r="H49" s="4"/>
    </row>
    <row r="50" spans="1:8" x14ac:dyDescent="0.25">
      <c r="A50" s="7" t="s">
        <v>39</v>
      </c>
      <c r="B50" s="7"/>
      <c r="C50" s="7"/>
      <c r="D50" s="7"/>
      <c r="E50" s="7"/>
      <c r="F50" s="7"/>
      <c r="G50" s="19">
        <v>10000</v>
      </c>
    </row>
    <row r="51" spans="1:8" ht="15.75" thickBot="1" x14ac:dyDescent="0.3">
      <c r="A51" s="7" t="s">
        <v>40</v>
      </c>
      <c r="B51" s="7"/>
      <c r="C51" s="7"/>
      <c r="D51" s="23"/>
      <c r="E51" s="23"/>
      <c r="F51" s="23"/>
      <c r="G51" s="26">
        <f>SUM(G36:G50)</f>
        <v>182117.7</v>
      </c>
    </row>
    <row r="52" spans="1:8" ht="15.75" thickTop="1" x14ac:dyDescent="0.25">
      <c r="A52" s="7" t="s">
        <v>41</v>
      </c>
      <c r="B52" s="7"/>
      <c r="C52" s="7"/>
      <c r="D52" s="20"/>
      <c r="E52" s="20"/>
      <c r="F52" s="20"/>
      <c r="G52" s="25">
        <f>G51/E12</f>
        <v>0.35362660194174761</v>
      </c>
    </row>
    <row r="53" spans="1:8" x14ac:dyDescent="0.25">
      <c r="A53" s="7" t="s">
        <v>42</v>
      </c>
      <c r="B53" s="7"/>
      <c r="C53" s="27">
        <f>F3</f>
        <v>0.08</v>
      </c>
      <c r="D53" s="28">
        <f>(1-C53)</f>
        <v>0.92</v>
      </c>
      <c r="E53" s="17">
        <f>D42</f>
        <v>0.51949999999999996</v>
      </c>
      <c r="F53" s="7"/>
      <c r="G53" s="17">
        <f>C53+(E53*D53)</f>
        <v>0.55793999999999999</v>
      </c>
    </row>
    <row r="54" spans="1:8" x14ac:dyDescent="0.25">
      <c r="D54" s="5"/>
    </row>
  </sheetData>
  <mergeCells count="3">
    <mergeCell ref="A1:G1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sqref="A1:G1"/>
    </sheetView>
  </sheetViews>
  <sheetFormatPr defaultRowHeight="15" x14ac:dyDescent="0.25"/>
  <cols>
    <col min="1" max="1" width="14.42578125" customWidth="1"/>
    <col min="2" max="2" width="9.85546875" customWidth="1"/>
    <col min="4" max="4" width="22.5703125" customWidth="1"/>
    <col min="5" max="5" width="15.140625" customWidth="1"/>
    <col min="6" max="6" width="14.7109375" customWidth="1"/>
    <col min="7" max="7" width="20.85546875" customWidth="1"/>
    <col min="8" max="8" width="15.7109375" customWidth="1"/>
    <col min="9" max="9" width="12.28515625" bestFit="1" customWidth="1"/>
    <col min="10" max="10" width="10.7109375" bestFit="1" customWidth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7"/>
      <c r="B2" s="7"/>
      <c r="C2" s="7"/>
      <c r="D2" s="7"/>
      <c r="E2" s="7" t="s">
        <v>5</v>
      </c>
      <c r="F2" s="7" t="s">
        <v>6</v>
      </c>
      <c r="G2" s="7" t="s">
        <v>7</v>
      </c>
    </row>
    <row r="3" spans="1:7" x14ac:dyDescent="0.25">
      <c r="A3" s="7"/>
      <c r="B3" s="7"/>
      <c r="C3" s="7"/>
      <c r="D3" s="7"/>
      <c r="E3" s="7"/>
      <c r="F3" s="11">
        <v>0.08</v>
      </c>
      <c r="G3" s="7"/>
    </row>
    <row r="4" spans="1:7" x14ac:dyDescent="0.25">
      <c r="A4" s="7" t="s">
        <v>1</v>
      </c>
      <c r="B4" s="7"/>
      <c r="C4" s="7"/>
      <c r="D4" s="7">
        <v>111</v>
      </c>
      <c r="E4" s="12">
        <f>Skatteberegning!E4</f>
        <v>50000</v>
      </c>
      <c r="F4" s="13"/>
      <c r="G4" s="13"/>
    </row>
    <row r="5" spans="1:7" x14ac:dyDescent="0.25">
      <c r="A5" s="7" t="s">
        <v>2</v>
      </c>
      <c r="B5" s="7"/>
      <c r="C5" s="7"/>
      <c r="D5" s="7">
        <v>117</v>
      </c>
      <c r="E5" s="12">
        <f>Skatteberegning!E5</f>
        <v>-30000</v>
      </c>
      <c r="F5" s="13"/>
      <c r="G5" s="13"/>
    </row>
    <row r="6" spans="1:7" x14ac:dyDescent="0.25">
      <c r="A6" s="7" t="s">
        <v>3</v>
      </c>
      <c r="B6" s="7"/>
      <c r="C6" s="7"/>
      <c r="D6" s="7">
        <v>148</v>
      </c>
      <c r="E6" s="12">
        <f>Skatteberegning!E6</f>
        <v>-10000</v>
      </c>
      <c r="F6" s="13"/>
      <c r="G6" s="13"/>
    </row>
    <row r="7" spans="1:7" ht="15.75" thickBot="1" x14ac:dyDescent="0.3">
      <c r="A7" s="7" t="s">
        <v>4</v>
      </c>
      <c r="B7" s="7"/>
      <c r="C7" s="7"/>
      <c r="D7" s="7"/>
      <c r="E7" s="21">
        <f>SUM(E4:E6)</f>
        <v>10000</v>
      </c>
      <c r="F7" s="21">
        <f>E7*F3</f>
        <v>800</v>
      </c>
      <c r="G7" s="21">
        <f>E7-F7</f>
        <v>9200</v>
      </c>
    </row>
    <row r="8" spans="1:7" ht="15.75" thickTop="1" x14ac:dyDescent="0.25">
      <c r="A8" s="7"/>
      <c r="B8" s="7"/>
      <c r="C8" s="7"/>
      <c r="D8" s="7"/>
      <c r="E8" s="22"/>
      <c r="F8" s="22"/>
      <c r="G8" s="22"/>
    </row>
    <row r="9" spans="1:7" x14ac:dyDescent="0.25">
      <c r="A9" s="7" t="s">
        <v>8</v>
      </c>
      <c r="B9" s="7"/>
      <c r="C9" s="7"/>
      <c r="D9" s="7">
        <v>11</v>
      </c>
      <c r="E9" s="12">
        <f>Skatteberegning!E9</f>
        <v>500000</v>
      </c>
      <c r="F9" s="13">
        <f>E9*$F$3</f>
        <v>40000</v>
      </c>
      <c r="G9" s="13">
        <f t="shared" ref="G9:G11" si="0">E9-F9</f>
        <v>460000</v>
      </c>
    </row>
    <row r="10" spans="1:7" x14ac:dyDescent="0.25">
      <c r="A10" s="7" t="s">
        <v>9</v>
      </c>
      <c r="B10" s="7"/>
      <c r="C10" s="7"/>
      <c r="D10" s="7">
        <v>17</v>
      </c>
      <c r="E10" s="12">
        <f>Skatteberegning!E10</f>
        <v>5000</v>
      </c>
      <c r="F10" s="13"/>
      <c r="G10" s="13">
        <f t="shared" si="0"/>
        <v>5000</v>
      </c>
    </row>
    <row r="11" spans="1:7" x14ac:dyDescent="0.25">
      <c r="A11" s="7" t="s">
        <v>43</v>
      </c>
      <c r="B11" s="7"/>
      <c r="C11" s="7"/>
      <c r="D11" s="7"/>
      <c r="E11" s="14">
        <v>10000</v>
      </c>
      <c r="F11" s="13">
        <f t="shared" ref="F11" si="1">E11*$F$3</f>
        <v>800</v>
      </c>
      <c r="G11" s="13">
        <f t="shared" si="0"/>
        <v>9200</v>
      </c>
    </row>
    <row r="12" spans="1:7" ht="15.75" thickBot="1" x14ac:dyDescent="0.3">
      <c r="A12" s="7" t="s">
        <v>33</v>
      </c>
      <c r="B12" s="7"/>
      <c r="C12" s="7"/>
      <c r="D12" s="7"/>
      <c r="E12" s="21">
        <f>SUM(E7:E11)</f>
        <v>525000</v>
      </c>
      <c r="F12" s="21">
        <f t="shared" ref="F12:G12" si="2">SUM(F7:F11)</f>
        <v>41600</v>
      </c>
      <c r="G12" s="21">
        <f t="shared" si="2"/>
        <v>483400</v>
      </c>
    </row>
    <row r="13" spans="1:7" ht="15.75" thickTop="1" x14ac:dyDescent="0.25">
      <c r="A13" s="7"/>
      <c r="B13" s="7"/>
      <c r="C13" s="7"/>
      <c r="D13" s="7"/>
      <c r="E13" s="20"/>
      <c r="F13" s="20"/>
      <c r="G13" s="20"/>
    </row>
    <row r="14" spans="1:7" x14ac:dyDescent="0.25">
      <c r="A14" s="7" t="s">
        <v>10</v>
      </c>
      <c r="B14" s="7"/>
      <c r="C14" s="7"/>
      <c r="D14" s="7"/>
      <c r="E14" s="7"/>
      <c r="F14" s="7"/>
      <c r="G14" s="7"/>
    </row>
    <row r="15" spans="1:7" x14ac:dyDescent="0.25">
      <c r="A15" s="7" t="s">
        <v>11</v>
      </c>
      <c r="B15" s="7"/>
      <c r="C15" s="7"/>
      <c r="D15" s="7">
        <v>39</v>
      </c>
      <c r="E15" s="7"/>
      <c r="F15" s="7"/>
      <c r="G15" s="12">
        <f>Skatteberegning!G15</f>
        <v>20000</v>
      </c>
    </row>
    <row r="16" spans="1:7" x14ac:dyDescent="0.25">
      <c r="A16" s="7" t="s">
        <v>12</v>
      </c>
      <c r="B16" s="7"/>
      <c r="C16" s="7"/>
      <c r="D16" s="7">
        <v>148</v>
      </c>
      <c r="E16" s="7"/>
      <c r="F16" s="7"/>
      <c r="G16" s="12">
        <f>Skatteberegning!G16</f>
        <v>8000</v>
      </c>
    </row>
    <row r="17" spans="1:7" x14ac:dyDescent="0.25">
      <c r="A17" s="7" t="s">
        <v>13</v>
      </c>
      <c r="B17" s="7"/>
      <c r="C17" s="7"/>
      <c r="D17" s="7">
        <v>41</v>
      </c>
      <c r="E17" s="7"/>
      <c r="F17" s="7"/>
      <c r="G17" s="12">
        <f>Skatteberegning!G17</f>
        <v>-50000</v>
      </c>
    </row>
    <row r="18" spans="1:7" x14ac:dyDescent="0.25">
      <c r="A18" s="7" t="s">
        <v>14</v>
      </c>
      <c r="B18" s="7"/>
      <c r="C18" s="7"/>
      <c r="D18" s="7">
        <v>42</v>
      </c>
      <c r="E18" s="7"/>
      <c r="F18" s="7"/>
      <c r="G18" s="12">
        <f>Skatteberegning!G18</f>
        <v>-500</v>
      </c>
    </row>
    <row r="19" spans="1:7" x14ac:dyDescent="0.25">
      <c r="A19" s="7" t="s">
        <v>15</v>
      </c>
      <c r="B19" s="7"/>
      <c r="C19" s="7"/>
      <c r="D19" s="7"/>
      <c r="E19" s="7"/>
      <c r="F19" s="7"/>
      <c r="G19" s="12">
        <f>Skatteberegning!G19</f>
        <v>0</v>
      </c>
    </row>
    <row r="20" spans="1:7" ht="15.75" thickBot="1" x14ac:dyDescent="0.3">
      <c r="A20" s="7" t="s">
        <v>16</v>
      </c>
      <c r="B20" s="7"/>
      <c r="C20" s="7"/>
      <c r="D20" s="7"/>
      <c r="E20" s="23"/>
      <c r="F20" s="23"/>
      <c r="G20" s="21">
        <f>SUM(G15:G19)</f>
        <v>-22500</v>
      </c>
    </row>
    <row r="21" spans="1:7" ht="15.75" thickTop="1" x14ac:dyDescent="0.25">
      <c r="A21" s="7"/>
      <c r="B21" s="7"/>
      <c r="C21" s="7"/>
      <c r="D21" s="7"/>
      <c r="E21" s="20"/>
      <c r="F21" s="20"/>
      <c r="G21" s="20"/>
    </row>
    <row r="22" spans="1:7" x14ac:dyDescent="0.25">
      <c r="A22" s="7" t="s">
        <v>17</v>
      </c>
      <c r="B22" s="7"/>
      <c r="C22" s="7"/>
      <c r="D22" s="7"/>
      <c r="E22" s="7"/>
      <c r="F22" s="7"/>
      <c r="G22" s="7"/>
    </row>
    <row r="23" spans="1:7" x14ac:dyDescent="0.25">
      <c r="A23" s="7" t="s">
        <v>18</v>
      </c>
      <c r="B23" s="7"/>
      <c r="C23" s="7"/>
      <c r="D23" s="7">
        <v>50</v>
      </c>
      <c r="E23" s="7"/>
      <c r="F23" s="7"/>
      <c r="G23" s="12">
        <f>Skatteberegning!G23</f>
        <v>-4000</v>
      </c>
    </row>
    <row r="24" spans="1:7" x14ac:dyDescent="0.25">
      <c r="A24" s="7" t="s">
        <v>19</v>
      </c>
      <c r="B24" s="7"/>
      <c r="C24" s="7"/>
      <c r="D24" s="7">
        <v>52</v>
      </c>
      <c r="E24" s="7"/>
      <c r="F24" s="7"/>
      <c r="G24" s="12">
        <f>Skatteberegning!G24</f>
        <v>-6000</v>
      </c>
    </row>
    <row r="25" spans="1:7" x14ac:dyDescent="0.25">
      <c r="A25" s="7" t="s">
        <v>20</v>
      </c>
      <c r="B25" s="7"/>
      <c r="C25" s="7"/>
      <c r="D25" s="7"/>
      <c r="E25" s="7"/>
      <c r="F25" s="7"/>
      <c r="G25" s="12">
        <f>Skatteberegning!G25</f>
        <v>-30000</v>
      </c>
    </row>
    <row r="26" spans="1:7" x14ac:dyDescent="0.25">
      <c r="A26" s="7" t="s">
        <v>21</v>
      </c>
      <c r="B26" s="7"/>
      <c r="C26" s="7"/>
      <c r="D26" s="7"/>
      <c r="E26" s="7"/>
      <c r="F26" s="7"/>
      <c r="G26" s="12">
        <f>Skatteberegning!G26</f>
        <v>-45000</v>
      </c>
    </row>
    <row r="27" spans="1:7" ht="15.75" thickBot="1" x14ac:dyDescent="0.3">
      <c r="A27" s="7" t="s">
        <v>22</v>
      </c>
      <c r="B27" s="7"/>
      <c r="C27" s="7"/>
      <c r="D27" s="7"/>
      <c r="E27" s="23"/>
      <c r="F27" s="23"/>
      <c r="G27" s="21">
        <f>SUM(G23:G26)</f>
        <v>-85000</v>
      </c>
    </row>
    <row r="28" spans="1:7" ht="15.75" thickTop="1" x14ac:dyDescent="0.25">
      <c r="A28" s="7"/>
      <c r="B28" s="7"/>
      <c r="C28" s="7"/>
      <c r="D28" s="7"/>
      <c r="E28" s="20"/>
      <c r="F28" s="20"/>
      <c r="G28" s="20"/>
    </row>
    <row r="29" spans="1:7" x14ac:dyDescent="0.25">
      <c r="A29" s="7" t="s">
        <v>23</v>
      </c>
      <c r="B29" s="7"/>
      <c r="C29" s="7"/>
      <c r="D29" s="7"/>
      <c r="E29" s="7"/>
      <c r="F29" s="7"/>
      <c r="G29" s="8">
        <f>G12</f>
        <v>483400</v>
      </c>
    </row>
    <row r="30" spans="1:7" x14ac:dyDescent="0.25">
      <c r="A30" s="7" t="s">
        <v>24</v>
      </c>
      <c r="B30" s="7"/>
      <c r="C30" s="7"/>
      <c r="D30" s="7"/>
      <c r="E30" s="7"/>
      <c r="F30" s="7"/>
      <c r="G30" s="8">
        <f>G20</f>
        <v>-22500</v>
      </c>
    </row>
    <row r="31" spans="1:7" x14ac:dyDescent="0.25">
      <c r="A31" s="7" t="s">
        <v>25</v>
      </c>
      <c r="B31" s="7"/>
      <c r="C31" s="7"/>
      <c r="D31" s="7"/>
      <c r="E31" s="7"/>
      <c r="F31" s="7"/>
      <c r="G31" s="8">
        <f>G27</f>
        <v>-85000</v>
      </c>
    </row>
    <row r="32" spans="1:7" ht="15.75" thickBot="1" x14ac:dyDescent="0.3">
      <c r="A32" s="7" t="s">
        <v>26</v>
      </c>
      <c r="B32" s="7"/>
      <c r="C32" s="7"/>
      <c r="D32" s="7"/>
      <c r="E32" s="23"/>
      <c r="F32" s="23"/>
      <c r="G32" s="24">
        <f>SUM(G29:G31)</f>
        <v>375900</v>
      </c>
    </row>
    <row r="33" spans="1:9" ht="15.75" thickTop="1" x14ac:dyDescent="0.25">
      <c r="A33" s="7"/>
      <c r="B33" s="7"/>
      <c r="C33" s="7"/>
      <c r="D33" s="7"/>
      <c r="E33" s="20"/>
      <c r="F33" s="20"/>
      <c r="G33" s="20"/>
    </row>
    <row r="34" spans="1:9" x14ac:dyDescent="0.25">
      <c r="A34" s="7"/>
      <c r="B34" s="7"/>
      <c r="C34" s="7"/>
      <c r="D34" s="7"/>
      <c r="E34" s="7"/>
      <c r="F34" s="7"/>
      <c r="G34" s="7"/>
    </row>
    <row r="35" spans="1:9" x14ac:dyDescent="0.25">
      <c r="A35" s="7" t="s">
        <v>27</v>
      </c>
      <c r="B35" s="7"/>
      <c r="C35" s="7"/>
      <c r="D35" s="7"/>
      <c r="E35" s="7"/>
      <c r="F35" s="7"/>
      <c r="G35" s="7"/>
    </row>
    <row r="36" spans="1:9" x14ac:dyDescent="0.25">
      <c r="A36" s="7" t="s">
        <v>6</v>
      </c>
      <c r="B36" s="7"/>
      <c r="C36" s="7"/>
      <c r="D36" s="7"/>
      <c r="E36" s="7"/>
      <c r="F36" s="7"/>
      <c r="G36" s="15">
        <f>F12</f>
        <v>41600</v>
      </c>
      <c r="H36" s="4"/>
      <c r="I36" s="4"/>
    </row>
    <row r="37" spans="1:9" x14ac:dyDescent="0.25">
      <c r="A37" s="7" t="s">
        <v>28</v>
      </c>
      <c r="B37" s="16">
        <f>Skatteberegning!B37</f>
        <v>0.11</v>
      </c>
      <c r="C37" s="7" t="s">
        <v>32</v>
      </c>
      <c r="D37" s="8">
        <f>G12</f>
        <v>483400</v>
      </c>
      <c r="E37" s="8"/>
      <c r="F37" s="7"/>
      <c r="G37" s="15">
        <f>D37*B37</f>
        <v>53174</v>
      </c>
      <c r="H37" s="4"/>
    </row>
    <row r="38" spans="1:9" x14ac:dyDescent="0.25">
      <c r="A38" s="7" t="s">
        <v>36</v>
      </c>
      <c r="B38" s="16">
        <f>Skatteberegning!B38</f>
        <v>0</v>
      </c>
      <c r="C38" s="7" t="s">
        <v>32</v>
      </c>
      <c r="D38" s="8">
        <f>G12</f>
        <v>483400</v>
      </c>
      <c r="E38" s="8"/>
      <c r="F38" s="7"/>
      <c r="G38" s="15"/>
      <c r="H38" s="4"/>
    </row>
    <row r="39" spans="1:9" x14ac:dyDescent="0.25">
      <c r="A39" s="7" t="s">
        <v>29</v>
      </c>
      <c r="B39" s="16">
        <f>Skatteberegning!B39</f>
        <v>0.02</v>
      </c>
      <c r="C39" s="7" t="s">
        <v>32</v>
      </c>
      <c r="D39" s="8">
        <f>G32</f>
        <v>375900</v>
      </c>
      <c r="E39" s="8"/>
      <c r="F39" s="7"/>
      <c r="G39" s="15">
        <f t="shared" ref="G39:G40" si="3">D39*B39</f>
        <v>7518</v>
      </c>
      <c r="H39" s="4"/>
    </row>
    <row r="40" spans="1:9" x14ac:dyDescent="0.25">
      <c r="A40" s="7" t="s">
        <v>30</v>
      </c>
      <c r="B40" s="16">
        <f>Skatteberegning!B40</f>
        <v>0.25</v>
      </c>
      <c r="C40" s="7" t="s">
        <v>32</v>
      </c>
      <c r="D40" s="8">
        <f>G32</f>
        <v>375900</v>
      </c>
      <c r="E40" s="8"/>
      <c r="F40" s="7"/>
      <c r="G40" s="15">
        <f t="shared" si="3"/>
        <v>93975</v>
      </c>
      <c r="H40" s="4"/>
    </row>
    <row r="41" spans="1:9" x14ac:dyDescent="0.25">
      <c r="A41" s="7" t="s">
        <v>31</v>
      </c>
      <c r="B41" s="16">
        <f>Skatteberegning!B41</f>
        <v>0.15</v>
      </c>
      <c r="C41" s="7" t="s">
        <v>32</v>
      </c>
      <c r="D41" s="8">
        <f>G12</f>
        <v>483400</v>
      </c>
      <c r="E41" s="7">
        <v>-479600</v>
      </c>
      <c r="F41" s="7"/>
      <c r="G41" s="15">
        <f>(D41+E41)*B41</f>
        <v>570</v>
      </c>
      <c r="H41" s="4"/>
    </row>
    <row r="42" spans="1:9" x14ac:dyDescent="0.25">
      <c r="A42" s="7" t="s">
        <v>34</v>
      </c>
      <c r="B42" s="7"/>
      <c r="C42" s="7"/>
      <c r="D42" s="16">
        <f>Skatteberegning!D42</f>
        <v>0.51949999999999996</v>
      </c>
      <c r="E42" s="7"/>
      <c r="F42" s="7"/>
      <c r="G42" s="15"/>
      <c r="H42" s="4"/>
    </row>
    <row r="43" spans="1:9" x14ac:dyDescent="0.25">
      <c r="A43" s="7" t="s">
        <v>52</v>
      </c>
      <c r="B43" s="17">
        <f>SUM(B37:B41)</f>
        <v>0.53</v>
      </c>
      <c r="C43" s="7"/>
      <c r="D43" s="17">
        <f>B43-D42</f>
        <v>1.0500000000000065E-2</v>
      </c>
      <c r="E43" s="8">
        <f>D41+E41</f>
        <v>3800</v>
      </c>
      <c r="F43" s="7"/>
      <c r="G43" s="9">
        <f>D43*E43*-1</f>
        <v>-39.900000000000247</v>
      </c>
      <c r="H43" s="4"/>
    </row>
    <row r="44" spans="1:9" x14ac:dyDescent="0.25">
      <c r="A44" s="7" t="s">
        <v>37</v>
      </c>
      <c r="B44" s="7"/>
      <c r="C44" s="7"/>
      <c r="D44" s="7"/>
      <c r="E44" s="7"/>
      <c r="F44" s="7"/>
      <c r="G44" s="7"/>
      <c r="H44" s="4"/>
    </row>
    <row r="45" spans="1:9" x14ac:dyDescent="0.25">
      <c r="A45" s="7" t="str">
        <f>A37</f>
        <v>Bundskat</v>
      </c>
      <c r="B45" s="17">
        <f>B37</f>
        <v>0.11</v>
      </c>
      <c r="C45" s="7" t="str">
        <f>C37</f>
        <v>af</v>
      </c>
      <c r="D45" s="18">
        <f>Skatteberegning!D45</f>
        <v>45000</v>
      </c>
      <c r="E45" s="7"/>
      <c r="F45" s="7"/>
      <c r="G45" s="15">
        <f>B45*D45*-1</f>
        <v>-4950</v>
      </c>
      <c r="H45" s="4"/>
    </row>
    <row r="46" spans="1:9" x14ac:dyDescent="0.25">
      <c r="A46" s="7" t="str">
        <f t="shared" ref="A46:B48" si="4">A38</f>
        <v>kirkeskat</v>
      </c>
      <c r="B46" s="17">
        <f t="shared" si="4"/>
        <v>0</v>
      </c>
      <c r="C46" s="7"/>
      <c r="D46" s="7">
        <f>D45</f>
        <v>45000</v>
      </c>
      <c r="E46" s="7"/>
      <c r="F46" s="7"/>
      <c r="G46" s="15">
        <f t="shared" ref="G46:G48" si="5">B46*D46*-1</f>
        <v>0</v>
      </c>
      <c r="H46" s="4"/>
    </row>
    <row r="47" spans="1:9" x14ac:dyDescent="0.25">
      <c r="A47" s="7" t="str">
        <f t="shared" si="4"/>
        <v>Sunhedsbidrag</v>
      </c>
      <c r="B47" s="17">
        <f t="shared" si="4"/>
        <v>0.02</v>
      </c>
      <c r="C47" s="7"/>
      <c r="D47" s="7">
        <f t="shared" ref="D47:D48" si="6">D46</f>
        <v>45000</v>
      </c>
      <c r="E47" s="7"/>
      <c r="F47" s="7"/>
      <c r="G47" s="15">
        <f t="shared" si="5"/>
        <v>-900</v>
      </c>
      <c r="H47" s="4"/>
    </row>
    <row r="48" spans="1:9" x14ac:dyDescent="0.25">
      <c r="A48" s="7" t="str">
        <f t="shared" si="4"/>
        <v>Kommuneskat</v>
      </c>
      <c r="B48" s="17">
        <f t="shared" si="4"/>
        <v>0.25</v>
      </c>
      <c r="C48" s="7"/>
      <c r="D48" s="7">
        <f t="shared" si="6"/>
        <v>45000</v>
      </c>
      <c r="E48" s="7"/>
      <c r="F48" s="7"/>
      <c r="G48" s="15">
        <f t="shared" si="5"/>
        <v>-11250</v>
      </c>
      <c r="H48" s="4"/>
    </row>
    <row r="49" spans="1:12" x14ac:dyDescent="0.25">
      <c r="A49" s="7" t="s">
        <v>38</v>
      </c>
      <c r="B49" s="7"/>
      <c r="C49" s="7"/>
      <c r="D49" s="7"/>
      <c r="E49" s="7"/>
      <c r="F49" s="7"/>
      <c r="G49" s="19">
        <f>Skatteberegning!G49</f>
        <v>-2000</v>
      </c>
      <c r="H49" s="4"/>
      <c r="I49" s="4"/>
      <c r="J49" s="6"/>
    </row>
    <row r="50" spans="1:12" x14ac:dyDescent="0.25">
      <c r="A50" s="7" t="s">
        <v>39</v>
      </c>
      <c r="B50" s="7"/>
      <c r="C50" s="7"/>
      <c r="D50" s="7"/>
      <c r="E50" s="7"/>
      <c r="F50" s="7"/>
      <c r="G50" s="19">
        <f>Skatteberegning!G50</f>
        <v>10000</v>
      </c>
    </row>
    <row r="51" spans="1:12" x14ac:dyDescent="0.25">
      <c r="A51" s="7" t="s">
        <v>40</v>
      </c>
      <c r="B51" s="7"/>
      <c r="C51" s="7"/>
      <c r="D51" s="7"/>
      <c r="E51" s="7"/>
      <c r="F51" s="7"/>
      <c r="G51" s="9">
        <f>SUM(G36:G50)</f>
        <v>187697.1</v>
      </c>
      <c r="J51" s="1"/>
      <c r="L51" s="3"/>
    </row>
    <row r="52" spans="1:12" x14ac:dyDescent="0.25">
      <c r="A52" s="7" t="s">
        <v>41</v>
      </c>
      <c r="B52" s="7"/>
      <c r="C52" s="7"/>
      <c r="D52" s="7"/>
      <c r="E52" s="7"/>
      <c r="F52" s="7"/>
      <c r="G52" s="10">
        <f>G51/E12</f>
        <v>0.35751828571428573</v>
      </c>
    </row>
    <row r="54" spans="1:12" x14ac:dyDescent="0.25">
      <c r="A54" s="7" t="s">
        <v>46</v>
      </c>
      <c r="B54" s="7"/>
      <c r="C54" s="7"/>
      <c r="D54" s="7"/>
      <c r="E54" s="7"/>
      <c r="F54" s="7"/>
      <c r="G54" s="29">
        <f>E11</f>
        <v>10000</v>
      </c>
    </row>
    <row r="55" spans="1:12" x14ac:dyDescent="0.25">
      <c r="A55" s="7" t="s">
        <v>44</v>
      </c>
      <c r="B55" s="7"/>
      <c r="C55" s="7"/>
      <c r="D55" s="7"/>
      <c r="E55" s="7"/>
      <c r="F55" s="7"/>
      <c r="G55" s="29">
        <f>G51-Skatteberegning!G51</f>
        <v>5579.3999999999942</v>
      </c>
    </row>
    <row r="56" spans="1:12" x14ac:dyDescent="0.25">
      <c r="A56" s="7" t="s">
        <v>45</v>
      </c>
      <c r="B56" s="7"/>
      <c r="C56" s="7"/>
      <c r="D56" s="7"/>
      <c r="E56" s="7"/>
      <c r="F56" s="7"/>
      <c r="G56" s="29">
        <f>G54-G55</f>
        <v>4420.6000000000058</v>
      </c>
    </row>
    <row r="57" spans="1:12" x14ac:dyDescent="0.25">
      <c r="A57" s="7" t="s">
        <v>47</v>
      </c>
      <c r="B57" s="7"/>
      <c r="C57" s="7"/>
      <c r="D57" s="7"/>
      <c r="E57" s="7"/>
      <c r="F57" s="7"/>
      <c r="G57" s="10">
        <f>G55/G54</f>
        <v>0.55793999999999944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Skatteberegning</vt:lpstr>
      <vt:lpstr>Test marginalskat</vt:lpstr>
    </vt:vector>
  </TitlesOfParts>
  <Company>Roskilde Handelsskole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Brygger</dc:creator>
  <cp:lastModifiedBy>Jesper Brygger</cp:lastModifiedBy>
  <cp:lastPrinted>2018-10-30T14:28:13Z</cp:lastPrinted>
  <dcterms:created xsi:type="dcterms:W3CDTF">2018-09-18T12:47:51Z</dcterms:created>
  <dcterms:modified xsi:type="dcterms:W3CDTF">2018-10-30T14:28:22Z</dcterms:modified>
</cp:coreProperties>
</file>